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155" firstSheet="2" activeTab="2"/>
  </bookViews>
  <sheets>
    <sheet name="GENERAL" sheetId="1" state="hidden" r:id="rId1"/>
    <sheet name="AVANCE A JUNIO 30" sheetId="2" state="hidden" r:id="rId2"/>
    <sheet name="SEGUIMIENTO A 31 DICIEMBRE 2021" sheetId="3" r:id="rId3"/>
  </sheets>
  <definedNames>
    <definedName name="_xlnm.Print_Titles" localSheetId="0">'GENERAL'!$4:$5</definedName>
  </definedNames>
  <calcPr fullCalcOnLoad="1"/>
</workbook>
</file>

<file path=xl/comments2.xml><?xml version="1.0" encoding="utf-8"?>
<comments xmlns="http://schemas.openxmlformats.org/spreadsheetml/2006/main">
  <authors>
    <author>alopez</author>
  </authors>
  <commentList>
    <comment ref="I45" authorId="0">
      <text>
        <r>
          <rPr>
            <b/>
            <sz val="9"/>
            <rFont val="Tahoma"/>
            <family val="2"/>
          </rPr>
          <t>alopez:</t>
        </r>
        <r>
          <rPr>
            <sz val="9"/>
            <rFont val="Tahoma"/>
            <family val="2"/>
          </rPr>
          <t xml:space="preserve">
6 DE JONSON SIN INFORME 13  visitas de julian, 39 de mathaa, 18 de paola. 2 de oswaldo
</t>
        </r>
      </text>
    </comment>
  </commentList>
</comments>
</file>

<file path=xl/sharedStrings.xml><?xml version="1.0" encoding="utf-8"?>
<sst xmlns="http://schemas.openxmlformats.org/spreadsheetml/2006/main" count="3355" uniqueCount="1411">
  <si>
    <t>SUBGERENCIA DE PROTECCIÓN SOCIAL</t>
  </si>
  <si>
    <t>OBJETIVO/PROGRAMA/COMPONENTE ESTRATEGICO/PROYECTO</t>
  </si>
  <si>
    <t xml:space="preserve">ACTIVIDADES </t>
  </si>
  <si>
    <t>NOMBRE INDICADOR DE META</t>
  </si>
  <si>
    <t>MEDICION DEL INDICADOR</t>
  </si>
  <si>
    <t>FUNCIONARIOS RESPONSABLE POR ACTIVIDAD</t>
  </si>
  <si>
    <r>
      <rPr>
        <b/>
        <sz val="9"/>
        <color indexed="8"/>
        <rFont val="Arial"/>
        <family val="2"/>
      </rPr>
      <t>Objetivo Nº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 xml:space="preserve">Programa Nº 02: </t>
    </r>
    <r>
      <rPr>
        <sz val="9"/>
        <color indexed="8"/>
        <rFont val="Arial"/>
        <family val="2"/>
      </rPr>
      <t xml:space="preserve">ALIANZA POR LA INFANCIA (6 a 11 años)
</t>
    </r>
    <r>
      <rPr>
        <b/>
        <sz val="9"/>
        <color indexed="8"/>
        <rFont val="Arial"/>
        <family val="2"/>
      </rPr>
      <t xml:space="preserve">Componente Estratégico Nº 02: </t>
    </r>
    <r>
      <rPr>
        <sz val="9"/>
        <color indexed="8"/>
        <rFont val="Arial"/>
        <family val="2"/>
      </rPr>
      <t xml:space="preserve">DESARROLLO
</t>
    </r>
    <r>
      <rPr>
        <b/>
        <sz val="9"/>
        <color indexed="8"/>
        <rFont val="Arial"/>
        <family val="2"/>
      </rPr>
      <t xml:space="preserve">Proyecto:  </t>
    </r>
    <r>
      <rPr>
        <sz val="9"/>
        <color indexed="8"/>
        <rFont val="Arial"/>
        <family val="2"/>
      </rPr>
      <t>PROTECCION SOCIAL A NIÑOS Y NIÑAS EN CENTROS DE LA BENEFICENCIA DE CUNDINAMARCA</t>
    </r>
    <r>
      <rPr>
        <b/>
        <sz val="9"/>
        <color indexed="8"/>
        <rFont val="Arial"/>
        <family val="2"/>
      </rPr>
      <t xml:space="preserve">- 296027
Programa Nº 03 </t>
    </r>
    <r>
      <rPr>
        <sz val="9"/>
        <color indexed="8"/>
        <rFont val="Arial"/>
        <family val="2"/>
      </rPr>
      <t xml:space="preserve">PROGRAMA VIVE Y CRECE ADOLESCENCIA (12 a 17 años)
</t>
    </r>
    <r>
      <rPr>
        <b/>
        <sz val="9"/>
        <color indexed="8"/>
        <rFont val="Arial"/>
        <family val="2"/>
      </rPr>
      <t xml:space="preserve">
Componente Estratégico Nº 02:</t>
    </r>
    <r>
      <rPr>
        <sz val="9"/>
        <color indexed="8"/>
        <rFont val="Arial"/>
        <family val="2"/>
      </rPr>
      <t xml:space="preserve"> DESARROLLO
</t>
    </r>
    <r>
      <rPr>
        <b/>
        <sz val="9"/>
        <color indexed="8"/>
        <rFont val="Arial"/>
        <family val="2"/>
      </rPr>
      <t xml:space="preserve">Proyecto: </t>
    </r>
    <r>
      <rPr>
        <sz val="9"/>
        <color indexed="8"/>
        <rFont val="Arial"/>
        <family val="2"/>
      </rPr>
      <t>PROTECCION SOCIAL A LOS Y LAS  ADOLESCENTES EN CENTROS DE LA BENEFICENCIA DE CUNDINAMARCA- 296025</t>
    </r>
  </si>
  <si>
    <t>Proteger de manera integral a los niños y  niñas que viven en los centros de protección de la Beneficencia</t>
  </si>
  <si>
    <t>Proteger integralmente 600 niños y  niñas cada año en los centros de protección de la Beneficencia</t>
  </si>
  <si>
    <t>Gerente, Subgerente y Profesionales de Protección Social</t>
  </si>
  <si>
    <t>Proteger de manera integral a los adolescentes que viven en los centros de protección de la Beneficencia.</t>
  </si>
  <si>
    <t>Proteger integralmente 500  adolescentes cada año en los centros de protección de la Beneficencia</t>
  </si>
  <si>
    <t>Subgerente, Profesionales de Protección Social, Director centro de Protección.</t>
  </si>
  <si>
    <t>Aplicar el modelo de atención institucional para el proyecto de niñez y adolescencia que realiza la Beneficencia.</t>
  </si>
  <si>
    <t>Anexo Técnico diseñado para la protección de niños, niñas y adolescentes</t>
  </si>
  <si>
    <t xml:space="preserve">Coordinación y Asesoría institucional e Intersectorial. </t>
  </si>
  <si>
    <t>Nº de convenios, acuerdos, alianzas realizados interinstitucionales e intersectoriales</t>
  </si>
  <si>
    <t xml:space="preserve">Subgerente, Profesional Protección Social </t>
  </si>
  <si>
    <t>Realizar las actividades precontractuales de los servicios de protección social</t>
  </si>
  <si>
    <t>Elaboración y ajuste del documento técnico del proceso de contratación.</t>
  </si>
  <si>
    <t>Documento técnico elaborado</t>
  </si>
  <si>
    <t>Subgerente, Profesional Protección Social supervisores de contratos</t>
  </si>
  <si>
    <t>Evaluación técnica de las propuestas presentadas  con ocasión de la contratación.</t>
  </si>
  <si>
    <t>Nº propuestas evaluadas para la administración  de servicios de protección social</t>
  </si>
  <si>
    <t>Realizar el proceso de supervisión y elaboración de informes de los contratos suscritos para prestación de servicios en los cinco centros de protección</t>
  </si>
  <si>
    <t>Ajuste y elaboración de instrumentos de supervisión</t>
  </si>
  <si>
    <t>Nº de instrumentos  de supervisión elaborados</t>
  </si>
  <si>
    <t>Subgerente de protección social, supervisores</t>
  </si>
  <si>
    <t>Realizar Visitas de supervisión al cumplimiento del objeto de los contratos</t>
  </si>
  <si>
    <t>Nº de visitas realizadas</t>
  </si>
  <si>
    <t>Elaboración de informes de supervisión</t>
  </si>
  <si>
    <t>Nº Informes de supervisión elaborados</t>
  </si>
  <si>
    <t>Certificación de cuentas</t>
  </si>
  <si>
    <t>Nº de cuentas certificadas</t>
  </si>
  <si>
    <r>
      <rPr>
        <b/>
        <sz val="9"/>
        <color indexed="8"/>
        <rFont val="Arial"/>
        <family val="2"/>
      </rPr>
      <t xml:space="preserve">Objetivo 1: </t>
    </r>
    <r>
      <rPr>
        <sz val="9"/>
        <color indexed="8"/>
        <rFont val="Arial"/>
        <family val="2"/>
      </rPr>
      <t xml:space="preserve">Desarrollo integral del ser humano: Mejorar condiciones y Oportunidades de vida, cohesión sociocultural  y equidad para el desarrollo integral del ser humano y  del territorio
</t>
    </r>
    <r>
      <rPr>
        <b/>
        <sz val="9"/>
        <color indexed="8"/>
        <rFont val="Arial"/>
        <family val="2"/>
      </rPr>
      <t xml:space="preserve">Programa Nº 06: </t>
    </r>
    <r>
      <rPr>
        <sz val="9"/>
        <color indexed="8"/>
        <rFont val="Arial"/>
        <family val="2"/>
      </rPr>
      <t xml:space="preserve">VEJEZ DIVINO TESORO  
</t>
    </r>
    <r>
      <rPr>
        <b/>
        <sz val="9"/>
        <color indexed="8"/>
        <rFont val="Arial"/>
        <family val="2"/>
      </rPr>
      <t>Componente Estratégico N°04</t>
    </r>
    <r>
      <rPr>
        <sz val="9"/>
        <color indexed="8"/>
        <rFont val="Arial"/>
        <family val="2"/>
      </rPr>
      <t xml:space="preserve">: PROTECCION
</t>
    </r>
    <r>
      <rPr>
        <b/>
        <sz val="9"/>
        <color indexed="8"/>
        <rFont val="Arial"/>
        <family val="2"/>
      </rPr>
      <t>Programa N° 07:</t>
    </r>
    <r>
      <rPr>
        <sz val="9"/>
        <color indexed="8"/>
        <rFont val="Arial"/>
        <family val="2"/>
      </rPr>
      <t xml:space="preserve">  Víctimas del Conflicto Armado con Garantía de Derechos 
</t>
    </r>
    <r>
      <rPr>
        <b/>
        <sz val="9"/>
        <color indexed="8"/>
        <rFont val="Arial"/>
        <family val="2"/>
      </rPr>
      <t>Componente Estratégico N° 02:</t>
    </r>
    <r>
      <rPr>
        <sz val="9"/>
        <color indexed="8"/>
        <rFont val="Arial"/>
        <family val="2"/>
      </rPr>
      <t xml:space="preserve"> Atención Humanitaria
</t>
    </r>
    <r>
      <rPr>
        <b/>
        <sz val="9"/>
        <color indexed="8"/>
        <rFont val="Arial"/>
        <family val="2"/>
      </rPr>
      <t>Proyecto</t>
    </r>
    <r>
      <rPr>
        <sz val="9"/>
        <color indexed="8"/>
        <rFont val="Arial"/>
        <family val="2"/>
      </rPr>
      <t xml:space="preserve"> PROTECCION SOCIAL A PERSONAS ADULTAS MAYORES  EN CENTROS DE LA BENEFICENCIA DE CUNDINAMARCA - 296026</t>
    </r>
  </si>
  <si>
    <t>Proteger de manera integral a los  adultos mayores que viven en los centros de protección de la Beneficencia</t>
  </si>
  <si>
    <t>Proteger integralmente 630 adultos mayores en los centros de protección de la Beneficencia</t>
  </si>
  <si>
    <t>Nº personas mayores protegidas en el período / 630 programado en el período</t>
  </si>
  <si>
    <t>Gerente, Subgerente, Profesional de Protección Social</t>
  </si>
  <si>
    <t>Aplicar el modelo de atención institucional para el proyecto de protección al adulto mayor que realiza la Beneficencia.</t>
  </si>
  <si>
    <t>Anexo Técnico diseñado para la protección de adultos mayores en los centros de la Beneficencia de Cundinamarca.</t>
  </si>
  <si>
    <t>N° de convenios, acuerdos, alianzas realizados interinstitucionales e intersectoriales</t>
  </si>
  <si>
    <t>Elaboración y ajuste del documento técnico del pliego de condiciones</t>
  </si>
  <si>
    <t>evaluación técnica de las propuestas presentadas  con ocasión de la contratación.</t>
  </si>
  <si>
    <t>Informes de supervisión elaborados</t>
  </si>
  <si>
    <t>Apoyar las actividades de atención de adultos mayores en los municipios</t>
  </si>
  <si>
    <t>Gerente General, Subgerente y Profesionales de Protección Social.</t>
  </si>
  <si>
    <r>
      <rPr>
        <b/>
        <sz val="9"/>
        <color indexed="8"/>
        <rFont val="Arial"/>
        <family val="2"/>
      </rPr>
      <t>Objetivo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Programa N°08:</t>
    </r>
    <r>
      <rPr>
        <sz val="9"/>
        <color indexed="8"/>
        <rFont val="Arial"/>
        <family val="2"/>
      </rPr>
      <t xml:space="preserve"> FAMILIAS  FORJADORAS DE SOCIEDAD
</t>
    </r>
    <r>
      <rPr>
        <b/>
        <sz val="9"/>
        <color indexed="8"/>
        <rFont val="Arial"/>
        <family val="2"/>
      </rPr>
      <t xml:space="preserve">Componente Estratégico N° 4: </t>
    </r>
    <r>
      <rPr>
        <sz val="9"/>
        <color indexed="8"/>
        <rFont val="Arial"/>
        <family val="2"/>
      </rPr>
      <t xml:space="preserve">PERSONAS EN CONDICION DE DISCAPACIDAD
</t>
    </r>
    <r>
      <rPr>
        <b/>
        <sz val="9"/>
        <color indexed="8"/>
        <rFont val="Arial"/>
        <family val="2"/>
      </rPr>
      <t xml:space="preserve">Proyecto </t>
    </r>
    <r>
      <rPr>
        <sz val="9"/>
        <color indexed="8"/>
        <rFont val="Arial"/>
        <family val="2"/>
      </rPr>
      <t>PROTECCION SOCIAL A PERSONAS CON DISCAPACIDAD MENTAL EN CENTROS DE LA BENEFICENCIA DE CUNDINAMARCA 296032</t>
    </r>
  </si>
  <si>
    <t>Proteger de manera integral a  personas con discapacidad mental crónica en los centros de protección de la Beneficencia.</t>
  </si>
  <si>
    <t>Proteger integralmente a 1200 personas con discapacidad mental crónica en los centros de protección de la Beneficencia.</t>
  </si>
  <si>
    <t>Aplicar el  "Modelo de Atención Institucional"  para el proyecto de protección a las personas con Discapacidad  que realiza la Beneficencia</t>
  </si>
  <si>
    <t>Realizar convenios, acuerdos, alianzas de apoyo en el cumplimiento del programa de protección  a personas en condición de discapacidad mental.</t>
  </si>
  <si>
    <t>Subgerente, Profesionales de Protección Social.</t>
  </si>
  <si>
    <r>
      <rPr>
        <b/>
        <sz val="9"/>
        <rFont val="Arial"/>
        <family val="2"/>
      </rPr>
      <t xml:space="preserve">Objetivo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OBJETIVO 4</t>
    </r>
    <r>
      <rPr>
        <sz val="9"/>
        <rFont val="Arial"/>
        <family val="2"/>
      </rPr>
      <t xml:space="preserve"> FORTALECIMIENTO INSTITUCIONAL PARA GENERAL VALOR DE LO PÚBLICO; PROGRAMA 02: MODERNIZACION DE LA GESTION</t>
    </r>
  </si>
  <si>
    <t>Actualización de los costos en cada uno de los Centros de Protección Social</t>
  </si>
  <si>
    <t>Levantamiento de la información de costos en cada uno de los Centros de Protección Social, Análisis de la información y elaboración de Presupuestos</t>
  </si>
  <si>
    <t>Nº de Presupuestos de los centros de atención actualizados</t>
  </si>
  <si>
    <t>Subgerente y Profesionales de Protección Social.</t>
  </si>
  <si>
    <t>Depuración y trámite para el cobro de cartera por concepto de corresponsabilidad (tarifa que pagan acudientes de personas protegidas)</t>
  </si>
  <si>
    <t>Levantamiento de la información de la cartera en cada uno de lo Centros de Protección Social, Análisis de la información y trámite ante la Subgerencia financiera y Oficina Jurídica</t>
  </si>
  <si>
    <t>Porcentaje de la cartera analizada,  depurada y entregada a Subgerencia Financiera para el respectivo trámite</t>
  </si>
  <si>
    <t xml:space="preserve">Atender y brindar orientación profesional en trabajo social a las personas que requieran el servicio, según requerimientos de la  familia, autoridades municipales y  sectores competentes. </t>
  </si>
  <si>
    <t>Atender y orientar a las  familias y  autoridades  municipales según sus consultas y rutas de atención para personas con derechos vulnerados</t>
  </si>
  <si>
    <t>Número de consultas atendidas personalmente y por escrito</t>
  </si>
  <si>
    <t>Valorar la condición de vulnerabilidad del usuario para el ingreso a los programas de protección social,  según los  parámetros establecidos en Resolución 032 de 2011</t>
  </si>
  <si>
    <t>Número de casos  revisados e información verificada</t>
  </si>
  <si>
    <t>Gestión documental</t>
  </si>
  <si>
    <t>Aplicación de Tablas de Retención a la totalidad de los documentos producidos en la dependencia</t>
  </si>
  <si>
    <t>Porcentaje de documentación con TRD aplicada</t>
  </si>
  <si>
    <t>Todos los funcionarios de la dependencia</t>
  </si>
  <si>
    <t>Gestión de Calidad</t>
  </si>
  <si>
    <t xml:space="preserve">Realizar las actividades necesarias de acuerdo a directrices gerenciales para la  certificación en calidad de los procesos de la dependencia </t>
  </si>
  <si>
    <t>(Actividades ejecutadas dentro de los términos / actividades ordenadas ) x 100</t>
  </si>
  <si>
    <t>OFICINA ASESORA JURIDICA</t>
  </si>
  <si>
    <t>Consolidar la información de las dependencias para el Plan de compras y hacer el seguimiento a su ejecución</t>
  </si>
  <si>
    <t>Dotar de elementos de papelería y útiles de oficina a las dependencias de la Beneficencia de Cundinamarca</t>
  </si>
  <si>
    <t>Apoyar en el proceso de contratación de compra de papelería y útiles de oficina</t>
  </si>
  <si>
    <t>Elaborar estudios previos a la contratación de suministro de papelería y elementos de oficina</t>
  </si>
  <si>
    <t>Almacenista, Técnico y Auxiliar</t>
  </si>
  <si>
    <t>Verificar la  entrega  y  recibo  de inventarios a los centros de protección.</t>
  </si>
  <si>
    <t>Mantener conciliados los inventarios físicos frente a registros en el aplicativo de sistema de inventarios.</t>
  </si>
  <si>
    <t>Depurar y Seleccionar los  Elementos sobrantes, faltantes, Inservibles, Desuso y Obsoletos, para las respectivas altas, bajas y demás ajustes en los centros de protección.</t>
  </si>
  <si>
    <t>Depuración de los elementos devolutivos  por  obsoletos e inservibles tanto de los centros de atención como de las oficinas de  la Beneficencia</t>
  </si>
  <si>
    <t>Gestionar la baja de elementos obsoletos e inservibles.</t>
  </si>
  <si>
    <t>OBJETIVO 4 FORTALECIMIENTO INSTITUCIONAL PARA GENERAL VALOR DE LO PÚBLICO; PROGRAMA 02: MODERNIZACION DE LA GESTION</t>
  </si>
  <si>
    <t>Documentos técnicos elaborados</t>
  </si>
  <si>
    <t>SECRETARIA GENERAL - INFORMATICA</t>
  </si>
  <si>
    <r>
      <t xml:space="preserve">MISIÓN: </t>
    </r>
    <r>
      <rPr>
        <sz val="9"/>
        <color indexed="8"/>
        <rFont val="Arial"/>
        <family val="2"/>
      </rPr>
      <t xml:space="preserve"> Implementación y administración de la plataforma de hardware, software, sistemas de información y servicios corporativos para el fortalecimiento institucional de la entidad</t>
    </r>
  </si>
  <si>
    <r>
      <rPr>
        <b/>
        <sz val="9"/>
        <rFont val="Arial"/>
        <family val="2"/>
      </rPr>
      <t>Objetivo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ESTRATEGICO Nº 01: </t>
    </r>
    <r>
      <rPr>
        <sz val="9"/>
        <rFont val="Arial"/>
        <family val="2"/>
      </rPr>
      <t>DESARROLLOS INFORMATICOS PARA LA GESTION.</t>
    </r>
    <r>
      <rPr>
        <b/>
        <sz val="9"/>
        <rFont val="Arial"/>
        <family val="2"/>
      </rPr>
      <t xml:space="preserve">
PROYECTO: </t>
    </r>
    <r>
      <rPr>
        <sz val="9"/>
        <rFont val="Arial"/>
        <family val="2"/>
      </rPr>
      <t>FORTALECIMIENTO  E INNOVACION DE LA INFRAESTRUCTURA TECNOLOGICA  Y DE LOS SISTEMAS DE INFORMACION DE LA BENEFICENCIA DE CUNDINAMARCA
296047</t>
    </r>
  </si>
  <si>
    <t>Actualización del soporte de mantenimiento del software correspondiente al Motor de Base de Datos IBM-INFORMIX IDS, versión 10.</t>
  </si>
  <si>
    <t>Contar con soporte de las herramientas que apoyan el procesamiento y tratamiento de información.</t>
  </si>
  <si>
    <t>Gerente General, Profesional especializado Contratación, Profesional Universitario.</t>
  </si>
  <si>
    <t>Actualización antivirus</t>
  </si>
  <si>
    <t>Actualización  y ampliación de las licencias de uso del software antivirus</t>
  </si>
  <si>
    <t>(Nº de terminales de trabajo actualizadas con licencia antivirus/ Nº total de terminales) x 100</t>
  </si>
  <si>
    <t>Actualización hardware</t>
  </si>
  <si>
    <t>(Nº de equipos nuevos instalados/ 19 equipos) x 100</t>
  </si>
  <si>
    <t>Mantenimiento equipos de cómputo</t>
  </si>
  <si>
    <t>Programar las actividades de mantenimiento de los equipos de cómputo de la entidad de acuerdo a las garantías y contratación del servicio.</t>
  </si>
  <si>
    <t>(Número de equipos objeto de mantenimiento preventivo correctivo/Número total de equipos) x 100</t>
  </si>
  <si>
    <t>Soporte técnico a todos los usuarios</t>
  </si>
  <si>
    <t>Realizar soporte técnico y operativo a los usuarios de los subsistemas que hacen parte del sistema Integral de Información y demás usuarios, siempre y cuando los requerimientos no violen los controles de los procesos ni atenten contra los derechos de autor de los programas que lo conforman.</t>
  </si>
  <si>
    <t>(N° de Soportes  atendidos / N° de Soportes requeridos) x 100</t>
  </si>
  <si>
    <t>Profesional Universitario</t>
  </si>
  <si>
    <t>Supervisión a la contratación</t>
  </si>
  <si>
    <t>Realizar supervisión a  los contratos en marcha.</t>
  </si>
  <si>
    <t>Liquidar los contratos ejecutados del área</t>
  </si>
  <si>
    <t>(Numero de contratos liquidados/Nº contratos ejecutados) x 100.</t>
  </si>
  <si>
    <t>Automatización de procesos internos de la Entidad.</t>
  </si>
  <si>
    <t>Apoyar la implementación de aplicativos o software para automatización de procesos que operan en forma manual.</t>
  </si>
  <si>
    <t>Proyectos aprobados y/o en proceso de implementación</t>
  </si>
  <si>
    <t>Gerente General, Profesionales donde está identificada la necesidad, Profesional Universitario.</t>
  </si>
  <si>
    <t>Continuar con Implementación de la Estrategia  de Gobierno en Línea</t>
  </si>
  <si>
    <t>* Creación Comité Gobierno En Línea.
* Actualización de la información Básica de la entidad en la Página WEB.
* Acatar e implementar las acciones impartidas por el Comité GEL de la Gobernación de Cundinamarca.</t>
  </si>
  <si>
    <t>Comité de Gobierno el Linea creado</t>
  </si>
  <si>
    <t>Pagina web actualizada</t>
  </si>
  <si>
    <t>(Nº actividades para el fortalecimiento de la plataforma informática ejecutadas/Nº actividades requeridas) x 100</t>
  </si>
  <si>
    <t>(Número de contratos con supervisión / N° de interventorías asignadas) x 100</t>
  </si>
  <si>
    <t>Entrega de elementos de consumo a las dependencias de acuerdo a las necesidades.</t>
  </si>
  <si>
    <t>Planear y realizar la verificación del proceso de entrega y recibo de los inventarios de los centros de protección.</t>
  </si>
  <si>
    <r>
      <rPr>
        <b/>
        <sz val="9"/>
        <rFont val="Arial"/>
        <family val="2"/>
      </rPr>
      <t>OBJETIVO 4</t>
    </r>
    <r>
      <rPr>
        <sz val="9"/>
        <rFont val="Arial"/>
        <family val="2"/>
      </rPr>
      <t xml:space="preserve"> FORTALECIMIENTO INSTITUCIONAL PARA GENERAL VALOR DE LO PÚBLICO; PROGRAMA 02: MODERNIZACION DE LA GESTION</t>
    </r>
  </si>
  <si>
    <t>Desarrollar las actividades de Información y Atención al Usuario como instrumento gerencial de participación ciudadana,  contribuyendo al fortalecimiento institucional permanente, identificando los problemas, las posibles causas y soluciones, con el fin de mejorar permanentemente la calidad en la prestación de los servicios.</t>
  </si>
  <si>
    <t>(Nº de respuestas y soluciones a las quejas, sugerencias y reclamos  radicadas en la Oficina del Atención al Usuario/ Nº de quejas, sugerencias, y reclamos recibidos en forma escrita) x 100</t>
  </si>
  <si>
    <t>Técnico Administrativo y Secretario General</t>
  </si>
  <si>
    <t xml:space="preserve">Realizar el procedimiento de contratación de conformidad con estudios previos y requerimientos de la entidad </t>
  </si>
  <si>
    <t>Realizar el procedimiento de contratación de conformidad con estudios previos y requerimiento de la entidad y documentar el proceso</t>
  </si>
  <si>
    <t xml:space="preserve">Nº de contratos suscritos </t>
  </si>
  <si>
    <t>Profesional Especializado</t>
  </si>
  <si>
    <t>archivo de gestión de contratación organizado y actualizado</t>
  </si>
  <si>
    <t>los que se requieran</t>
  </si>
  <si>
    <t>OFICINA DE CONTROL INTERNO</t>
  </si>
  <si>
    <t>Jefe de Oficina y Técnico Administrativo</t>
  </si>
  <si>
    <t>Implementar las estrategias anticorrupción de acuerdo con lo establecido en el Decreto Nacional 1474 de 2011.</t>
  </si>
  <si>
    <t xml:space="preserve">Socializar conjuntamente con la Oficina de Planeación la estrategia anticorrupción a los funcionarios de la Beneficencia de Cundinamarca. </t>
  </si>
  <si>
    <t xml:space="preserve">Publicación de informes en la pagina web cada cuatro meses,  según lo  establecido en  el decreto 1474 de 2011 </t>
  </si>
  <si>
    <r>
      <t>(N° de informes publicados en la pagina web</t>
    </r>
    <r>
      <rPr>
        <b/>
        <sz val="9"/>
        <rFont val="Arial"/>
        <family val="2"/>
      </rPr>
      <t xml:space="preserve"> </t>
    </r>
    <r>
      <rPr>
        <b/>
        <i/>
        <sz val="9"/>
        <rFont val="Arial"/>
        <family val="2"/>
      </rPr>
      <t>/</t>
    </r>
    <r>
      <rPr>
        <b/>
        <sz val="9"/>
        <rFont val="Arial"/>
        <family val="2"/>
      </rPr>
      <t xml:space="preserve"> 3 </t>
    </r>
    <r>
      <rPr>
        <sz val="9"/>
        <rFont val="Arial"/>
        <family val="2"/>
      </rPr>
      <t xml:space="preserve">informes ordenados en el decreto 1474 de 2011)  x 100    </t>
    </r>
  </si>
  <si>
    <t xml:space="preserve">Evaluar riesgos detectados en la entidad de acuerdo con la evolución presentada en el  cuadro situacional elaborado por  la Oficina de Planeación.    </t>
  </si>
  <si>
    <t xml:space="preserve">Hacer seguimiento selectivo a  los procesos en todas las  áreas y especialmente aquellos que su medición registre algún grado de riesgo dentro de  la escala bajo, medio y alto         </t>
  </si>
  <si>
    <t xml:space="preserve">(N° Total riesgos subsanados y  verificados mediante seguimiento / N° Total de Riesgos detectados) x 100 
</t>
  </si>
  <si>
    <t xml:space="preserve">(Nº Total auditorías sistema MECI  realizadas / 40  auditorías programadas) x 100 </t>
  </si>
  <si>
    <t xml:space="preserve">Rendición de informes a los  diferentes entes de control y demás entidades que lo requieran durante la vigencia. </t>
  </si>
  <si>
    <t>Dar cumplimiento al 100% de los informes requeridos por los entes de control</t>
  </si>
  <si>
    <t xml:space="preserve">(Nº de informes entregados a entes de control / Nº de informes requeridos) x 100    </t>
  </si>
  <si>
    <t xml:space="preserve">Hacer seguimiento a los Planes de Mejoramiento  propuestos por las dependencias, de acuerdo con las  recomendaciones emitidas en los informes de auditoría.    </t>
  </si>
  <si>
    <t xml:space="preserve">Verificar el 100%  del cumplimiento a los Planes de Mejoramiento   para subsanar los hallazgos detectados en  las auditorias </t>
  </si>
  <si>
    <t xml:space="preserve">(Nº Total de hallazgos subsanados por las dependencias/ N° de hallazgos reportados en planes de mejoramiento) x 100 </t>
  </si>
  <si>
    <r>
      <rPr>
        <b/>
        <sz val="9"/>
        <rFont val="Arial"/>
        <family val="2"/>
      </rPr>
      <t>PROGRAMA:</t>
    </r>
    <r>
      <rPr>
        <sz val="9"/>
        <rFont val="Arial"/>
        <family val="2"/>
      </rPr>
      <t xml:space="preserve"> MODERNIZACION DE LA GESTION
</t>
    </r>
    <r>
      <rPr>
        <b/>
        <sz val="9"/>
        <rFont val="Arial"/>
        <family val="2"/>
      </rPr>
      <t>COMPONENTE  ESTRATEGICO</t>
    </r>
    <r>
      <rPr>
        <sz val="9"/>
        <rFont val="Arial"/>
        <family val="2"/>
      </rPr>
      <t>: FORTALECIMEINTO DE LA GESTION</t>
    </r>
  </si>
  <si>
    <r>
      <rPr>
        <b/>
        <sz val="9"/>
        <color indexed="8"/>
        <rFont val="Arial"/>
        <family val="2"/>
      </rPr>
      <t>OBJETIVO Nº 4</t>
    </r>
    <r>
      <rPr>
        <sz val="9"/>
        <color indexed="8"/>
        <rFont val="Arial"/>
        <family val="2"/>
      </rPr>
      <t xml:space="preserve">: FORTALECIMIENTO INSTITUCIONAL PARA GENERAR VALOR DE LO PÚBLICO
</t>
    </r>
    <r>
      <rPr>
        <b/>
        <sz val="9"/>
        <color indexed="8"/>
        <rFont val="Arial"/>
        <family val="2"/>
      </rPr>
      <t>PROGRAMANº 2</t>
    </r>
    <r>
      <rPr>
        <sz val="9"/>
        <color indexed="8"/>
        <rFont val="Arial"/>
        <family val="2"/>
      </rPr>
      <t xml:space="preserve">: MODERNIZACIÓN DE LA GESTIÓN
</t>
    </r>
    <r>
      <rPr>
        <b/>
        <sz val="9"/>
        <color indexed="8"/>
        <rFont val="Arial"/>
        <family val="2"/>
      </rPr>
      <t>COMPONENTE ESTRATEGICO Nº 3:</t>
    </r>
    <r>
      <rPr>
        <sz val="9"/>
        <color indexed="8"/>
        <rFont val="Arial"/>
        <family val="2"/>
      </rPr>
      <t xml:space="preserve"> BIENESTAR E INCENTIVOS</t>
    </r>
  </si>
  <si>
    <r>
      <rPr>
        <b/>
        <sz val="9"/>
        <color indexed="8"/>
        <rFont val="Arial"/>
        <family val="2"/>
      </rPr>
      <t>PROVISION DE EMPLEOS
Ingresos</t>
    </r>
    <r>
      <rPr>
        <sz val="9"/>
        <color indexed="8"/>
        <rFont val="Arial"/>
        <family val="2"/>
      </rPr>
      <t>: Verificación cumplimiento de  requisitos, actos administrativos y afiliaciones seguridad social.</t>
    </r>
  </si>
  <si>
    <t>Proveer los cargos vacantes de acuerdo a la normatividad legal vigente y directrices de la Comisión Nacional del Servicio Civil</t>
  </si>
  <si>
    <t xml:space="preserve">Número de cargos provistos </t>
  </si>
  <si>
    <t>Gerente General, Secretario General y Profesional Universitario</t>
  </si>
  <si>
    <r>
      <rPr>
        <b/>
        <sz val="9"/>
        <color indexed="8"/>
        <rFont val="Arial"/>
        <family val="2"/>
      </rPr>
      <t>Encargos</t>
    </r>
    <r>
      <rPr>
        <sz val="9"/>
        <color indexed="8"/>
        <rFont val="Arial"/>
        <family val="2"/>
      </rPr>
      <t>: Estudio planta para verificación de cumplimiento de requisitos, informe derecho preferencial y actos administrativos</t>
    </r>
  </si>
  <si>
    <t>Proveer los encargos vacantes de acuerdo a la normatividad legal vigente y directrices de la Comisión Nacional del Servicio Civil</t>
  </si>
  <si>
    <t>(Número de cargos provistos  por encargo/ Número de cargos a proveer) x 100</t>
  </si>
  <si>
    <t>Gerente General,  Secretario General y Comisión de Personal</t>
  </si>
  <si>
    <t>Realizar las solicitudes de  inscripción de carrera ante la Comisión Nacional del Servicio Civil, surtido el proceso de ley.</t>
  </si>
  <si>
    <t>(Número de inscripciones solicitadas / Número de inscripciones a procesar) x 100</t>
  </si>
  <si>
    <t>Secretario General y  Profesional Universitario</t>
  </si>
  <si>
    <t>Solicitudes de Actualización CNSC</t>
  </si>
  <si>
    <t xml:space="preserve">Actualizar el Registro de empleos de carrera administrativa. </t>
  </si>
  <si>
    <t>(Número de actualizaciones solicitadas / Número de actualizaciones por realizar) x 100</t>
  </si>
  <si>
    <r>
      <rPr>
        <b/>
        <sz val="9"/>
        <rFont val="Arial"/>
        <family val="2"/>
      </rPr>
      <t>EVALUACION DE DESEMPEÑO</t>
    </r>
    <r>
      <rPr>
        <sz val="9"/>
        <rFont val="Arial"/>
        <family val="2"/>
      </rPr>
      <t xml:space="preserve">
Asesoría y seguimiento a evaluaciones de desempeño de funcionarios en carrera administrativa</t>
    </r>
  </si>
  <si>
    <t>Orientar y supervisar el proceso de evaluación de desempeño y Acuerdos de Gestión a todos los evaluadores y evaluados. Asesorar en el diligenciamiento de formatos  de acuerdo a fechas establecidas por la ley.</t>
  </si>
  <si>
    <t>(Número de funcionarios inscritos en carrera administrativa evaluados/ número total de funcionarios en carrera)  x 100</t>
  </si>
  <si>
    <r>
      <rPr>
        <b/>
        <sz val="9"/>
        <rFont val="Arial"/>
        <family val="2"/>
      </rPr>
      <t>ADMINISTRACION PERSONAL
CÓDIGO DE ÉTICA:</t>
    </r>
    <r>
      <rPr>
        <sz val="9"/>
        <rFont val="Arial"/>
        <family val="2"/>
      </rPr>
      <t xml:space="preserve"> Fomento de los principios y valores éticos como pauta de conducta </t>
    </r>
  </si>
  <si>
    <t>Desarrollar actividades que fomenten los principios éticos como código de conducta en el  actuar diario</t>
  </si>
  <si>
    <t>Número de actividades realizadas</t>
  </si>
  <si>
    <t>Secretario General Profesional Universitario, Comité de Convivencia</t>
  </si>
  <si>
    <t>Estadísticas de ausentismo</t>
  </si>
  <si>
    <t>Hacer seguimiento al ausentismo, identificar causas y soluciones</t>
  </si>
  <si>
    <t>Informe elaborado</t>
  </si>
  <si>
    <t>Consolidación de resultados para elaborar el Plan Institucional de Capacitación 2011 y formulación Plan Institucional de Capacitación de los empleados públicos  para  lograr el desarrollo de sus capacidades, destrezas, habilidades, valores y competencias fundamentales.</t>
  </si>
  <si>
    <t>PIC formulado</t>
  </si>
  <si>
    <t>Secretario General Profesional Universitario</t>
  </si>
  <si>
    <t>Inducción y reinducción</t>
  </si>
  <si>
    <t>(Número de actividades realizadas / Número de actividades programadas) x 100</t>
  </si>
  <si>
    <t>PBI formulado</t>
  </si>
  <si>
    <t>Profesional Universitario, Comisión de Personal</t>
  </si>
  <si>
    <t>Actividades ejecución PBI</t>
  </si>
  <si>
    <t>Realizar las actividades programadas en el PBI</t>
  </si>
  <si>
    <t>PROGRAMA SALUD OCUPACIONAL
Formulación Programa de Salud Ocupacional</t>
  </si>
  <si>
    <t>Convocatoria, conformación, dotación y entrenamiento de las brigadas de emergencia</t>
  </si>
  <si>
    <t>Ejecución actividades del programa</t>
  </si>
  <si>
    <t>Realizar las actividades programadas en el PSO</t>
  </si>
  <si>
    <t>Convocatoria y conformación del COPASO</t>
  </si>
  <si>
    <t>Convocatoria y  conformación del Comité de Salud Ocupacional</t>
  </si>
  <si>
    <t>COPASO conformado</t>
  </si>
  <si>
    <t>Tramitar solicitudes por enfermedad laboral y accidentes laborales.</t>
  </si>
  <si>
    <t>Gestionar ante la ARL las solicitudes por enfermedad laboral y accidentes laborales.</t>
  </si>
  <si>
    <t>(Número de eventos tramitados / Número de eventos presentados) x 100</t>
  </si>
  <si>
    <r>
      <rPr>
        <b/>
        <sz val="9"/>
        <rFont val="Arial"/>
        <family val="2"/>
      </rPr>
      <t>COMISION DE PERSONAL</t>
    </r>
    <r>
      <rPr>
        <sz val="9"/>
        <rFont val="Arial"/>
        <family val="2"/>
      </rPr>
      <t xml:space="preserve">
Convocatoria y conformación de Comisión de Personal</t>
    </r>
  </si>
  <si>
    <t xml:space="preserve">Convocatoria, conformación e Inscripción de la Comisión </t>
  </si>
  <si>
    <t>Comisión conformada</t>
  </si>
  <si>
    <r>
      <rPr>
        <b/>
        <sz val="9"/>
        <color indexed="8"/>
        <rFont val="Arial"/>
        <family val="2"/>
      </rPr>
      <t>COMITÉ CONVIVENCIA LABORAL</t>
    </r>
    <r>
      <rPr>
        <sz val="9"/>
        <color indexed="8"/>
        <rFont val="Arial"/>
        <family val="2"/>
      </rPr>
      <t xml:space="preserve">
Convocatoria y conformación del comité de convivencia laboral.</t>
    </r>
  </si>
  <si>
    <t xml:space="preserve">Solución y prevención de conflictos  en el ejercicio de las funciones del Comité de Convivencia </t>
  </si>
  <si>
    <t>Comité conformado</t>
  </si>
  <si>
    <t>OBJETIVO Nº 4: FORTALECIMIENTO INSTITUCIONAL PARA GENERAR VALOR DE LO PÚBLICO
PROGRAMA Nº 2: MODERNIZACIÓN DE LA GESTIÓN
COMPONENTE ESTRATEGICO Nº 3: BIENESTAR E INCENTIVOS</t>
  </si>
  <si>
    <t>Solución de casos</t>
  </si>
  <si>
    <t xml:space="preserve">Conocimiento de casos de acoso laboral y trámite aplicando la Ley 1010 </t>
  </si>
  <si>
    <t>(Nº Casos tramitados / Nº Casos recepcionados) x 100</t>
  </si>
  <si>
    <t>Comité de Convivencia</t>
  </si>
  <si>
    <r>
      <rPr>
        <b/>
        <sz val="9"/>
        <rFont val="Arial"/>
        <family val="2"/>
      </rPr>
      <t>ADMINISTRACION PERSONAL
CÓDIGO DE ÉTICA:</t>
    </r>
    <r>
      <rPr>
        <sz val="9"/>
        <rFont val="Arial"/>
        <family val="2"/>
      </rPr>
      <t xml:space="preserve"> Fomento de los principio y valores éticos como pauta de conducta </t>
    </r>
  </si>
  <si>
    <t>Socializar el Código de Buen Gobierno y código de ética y publicarlos en la web, Orientar la cultura Organizacional a acuerdos compromisos y protocolos éticos</t>
  </si>
  <si>
    <t>Secretario General, Técnicos y auxiliares</t>
  </si>
  <si>
    <t>SECRETARIA GENERAL - TALENTO HUMANO</t>
  </si>
  <si>
    <t>(Número de funcionarios informados en el manual e inducción / Número de funcionarios) x 100</t>
  </si>
  <si>
    <t>MISION (Artículo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</si>
  <si>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MISIÓN: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</si>
  <si>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t>Practicar auditorías MECI a los procesos y procedimientos en las diferentes áreas e instituciones de protección social, así como a los predios e inmuebles de propiedad de la entidad</t>
  </si>
  <si>
    <t>SUBGERENCIA FINANCIERA</t>
  </si>
  <si>
    <t>Garantizar el recaudo y ejecución de los recursos económicos en la protección de niños, niñas y adolescentes para el restablecimiento de sus derechos en centros de la Beneficencia</t>
  </si>
  <si>
    <t>(Recursos Ejecutados en el período/Recursos Asignados en el período) x 100</t>
  </si>
  <si>
    <t>Gerente, Subgerente y profesionales de la Subgerencia Financiera</t>
  </si>
  <si>
    <t>Garantizar el recaudo y ejecución de los recursos económicos en la protección de adultos mayores para el restablecimiento de sus derechos en centros de la Beneficencia</t>
  </si>
  <si>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08</t>
    </r>
    <r>
      <rPr>
        <sz val="9"/>
        <rFont val="Arial"/>
        <family val="2"/>
      </rPr>
      <t xml:space="preserve">: FAMILIAS  FORJADORAS DE SOCIEDAD
</t>
    </r>
    <r>
      <rPr>
        <b/>
        <sz val="9"/>
        <rFont val="Arial"/>
        <family val="2"/>
      </rPr>
      <t>Componente Estratégico Nº 04:</t>
    </r>
    <r>
      <rPr>
        <sz val="9"/>
        <rFont val="Arial"/>
        <family val="2"/>
      </rPr>
      <t xml:space="preserve"> PERSONAS EN CONDICION DE DISCAPACIDAD
</t>
    </r>
  </si>
  <si>
    <t>Garantizar el recaudo y ejecución de los recursos económicos en la protección de personas con discapacidad mental para el restablecimiento de sus derechos en centros de la Beneficencia</t>
  </si>
  <si>
    <t>Garantizar el recaudo y la ejecución presupuestal del valor asignado.</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</si>
  <si>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Estratégico Nº 01: </t>
    </r>
    <r>
      <rPr>
        <sz val="9"/>
        <rFont val="Arial"/>
        <family val="2"/>
      </rPr>
      <t>Desarrollos informáticos para la Gestión</t>
    </r>
  </si>
  <si>
    <r>
      <rPr>
        <b/>
        <sz val="9"/>
        <rFont val="Arial"/>
        <family val="2"/>
      </rPr>
      <t>Objetivo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 xml:space="preserve">
PROGRAMA Nº 10</t>
    </r>
    <r>
      <rPr>
        <sz val="9"/>
        <rFont val="Arial"/>
        <family val="2"/>
      </rPr>
      <t xml:space="preserve"> EQUIPAMIENTO SOCIAL PARA EL DESARROLLO INTEGRAL
</t>
    </r>
    <r>
      <rPr>
        <b/>
        <sz val="9"/>
        <rFont val="Arial"/>
        <family val="2"/>
      </rPr>
      <t>COMPONENTE ESTRATEGICO Nº 01:</t>
    </r>
    <r>
      <rPr>
        <sz val="9"/>
        <rFont val="Arial"/>
        <family val="2"/>
      </rPr>
      <t xml:space="preserve"> INFRAESTRUCTURA SOCIAL</t>
    </r>
  </si>
  <si>
    <r>
      <rPr>
        <b/>
        <sz val="9"/>
        <rFont val="Arial"/>
        <family val="2"/>
      </rPr>
      <t>OBJETIVO 4</t>
    </r>
    <r>
      <rPr>
        <sz val="9"/>
        <rFont val="Arial"/>
        <family val="2"/>
      </rPr>
      <t xml:space="preserve"> FORTALECIMIENTO INSTITUCIONAL PARA GENERAR VALOR DE LO PÚBLICO; PROGRAMA 02: MODERNIZACION DE LA GESTION</t>
    </r>
  </si>
  <si>
    <t>Fortalecer el recaudo y fiscalización de los ingresos de la entidad por concepto de ingresos corrientes y recursos de capital.</t>
  </si>
  <si>
    <t>(Recursos recaudados en el período/Recursos programados para recaudo en el período) x 100</t>
  </si>
  <si>
    <t>Subgerente y profesionales de la Subgerencia Financiera</t>
  </si>
  <si>
    <t>Rendición oportuna de Informes a Organismos de Control (Contaduría General, Contraloría Departamental, Secretaria de Hacienda Departamental y Banco de la República)</t>
  </si>
  <si>
    <t>Cumplir con la rendición de cuentas a los Organismos de Control en las fechas establecidas por las normas que regulan la materia</t>
  </si>
  <si>
    <t>(Nº de Informes presentados/ Nº de Informes reglamentados) * 100</t>
  </si>
  <si>
    <t>Profesional Especializado y Técnico Administrativo  Contabilidad</t>
  </si>
  <si>
    <t>Elaboración y Presentación de las Declaraciones de Retención en la Fuente, IVA e ICA</t>
  </si>
  <si>
    <t>Cumplir con la presentación de las Declaraciones en los plazos establecidos por las normas que regulan la materia</t>
  </si>
  <si>
    <t>Gerente General - Profesional Especializado Contabilidad</t>
  </si>
  <si>
    <t>Realizar los ajustes necesarios para el Saneamiento Contable de los Estados Financieros de la Entidad</t>
  </si>
  <si>
    <t>Efectuar Bimensualmente reuniones del Comité de Sostenibilidad Contable para la depuración de las cuentas del Balance.</t>
  </si>
  <si>
    <t>(Número de  Reuniones del Comité de Sostenibilidad Contable realizadas / Número de  Reuniones programadas en la vigencia 6)* 100</t>
  </si>
  <si>
    <t>Comité de Sostenibilidad Contable- Profesional Especializado Contabilidad</t>
  </si>
  <si>
    <r>
      <t xml:space="preserve">MISIÓN: (Artículo 12 Decreto 145 de 2011) </t>
    </r>
    <r>
      <rPr>
        <sz val="9"/>
        <rFont val="Arial"/>
        <family val="2"/>
      </rPr>
      <t>Coordinar, supervisar y controlar las actividades relacionadas con el eficiente manejo de los recursos financieros de la entidad, que garanticen, estabilidad y rendimientos óptimos, para dar sostenibilidad y cumplimiento a los programas que adelanta la entidad</t>
    </r>
  </si>
  <si>
    <t>Garantizar el recaudo y ejecución de los recursos económicos en la CAPACITACION BIENESTAR E INCENTIVOS PARA LOS  SERVIDORES PÚBLICOS DE LA BENEFICENCIA DE CUNDINAMARCA</t>
  </si>
  <si>
    <t>Garantizar el recaudo y ejecución de los recursos económicos en DESARROLLO DEL PROGRAMA DE SALUD OCUPACIONAL EN LA BENEFICENCIA DE CUNDINAMARCA</t>
  </si>
  <si>
    <t>Garantizar el recaudo y ejecución de los recursos económicos en el FORTALECIMIENTO  E INNOVACION DE LA INFRAESTRUCTURA TECNOLOGICA  Y DE LOS SISTEMAS DE INFORMACION DE LA BENEFICENCIA DE CUNDINAMARCA</t>
  </si>
  <si>
    <t>Garantizar el recaudo y ejecución de los recursos económicos en el proyecto: ADECUACION FISICA DE LOS CENTROS DE PROTECCION DE LA BENEFICENCIA DE CUNDINAMARCA</t>
  </si>
  <si>
    <t xml:space="preserve">Garantizar el recaudo y ejecución de los recursos económicos en el proyecto: ESTUDIOS Y DISEÑOS PARA ADECUACION FISICA DE LOS CENTROS DE PROTECCION DE LA BENEFICENCIA </t>
  </si>
  <si>
    <t>SECRETARIA GENERAL - OPERATIVO Y ARCHIVO CENTRAL</t>
  </si>
  <si>
    <t>OBJETIVO 4: FORTALECIMIENTO INSTITUCIONAL PARA GENERAL VALOR DE LO PÚBLICO
PROGRAMA Nº 02: MODERNIZACIÓN DE LA GESTIÓN
COMPONENTE ESTRATEGICO: FORTALECIMIENTO DE LA GESTIÓN</t>
  </si>
  <si>
    <t>Realizar los estudios previos para contratación de vigilancia y aseguramiento de los bienes de la entidad, fotocopiado, suministro  de combustible para vehículos de la entidad y mantenimiento parque automotor</t>
  </si>
  <si>
    <t>suscribir los Contratos que sean necesarios para la prestación de los servicios generales, hacer el seguimiento a su ejecución, rendir los respectivos informes y liquidarlos de acuerdo a su terminación.</t>
  </si>
  <si>
    <t>(Nº de Contratos suscritos / 5) x 100</t>
  </si>
  <si>
    <t>Gerencia, Secretario General y Profesional Especializado</t>
  </si>
  <si>
    <t>Programación del parque automotor de acuerdo a las necesidades de las diferentes dependencias para el cumplimiento de la misión institucional</t>
  </si>
  <si>
    <t xml:space="preserve">Programación de vehículos de acuerdo a las necesidades </t>
  </si>
  <si>
    <t>(Nº solicitudes atendidas / Nº solicitudes recibidas) x 100</t>
  </si>
  <si>
    <t>Garantizar la correcta distribución de la Correspondencia Externa de la Entidad</t>
  </si>
  <si>
    <t xml:space="preserve">Apoyo a todas las dependencias de la Entidad para el envío de la correspondencia externa </t>
  </si>
  <si>
    <t>(Nº Correspondencia distribuida / requerida) x 100</t>
  </si>
  <si>
    <t>Profesional Especializado y Auxiliar</t>
  </si>
  <si>
    <t>Manejo de la Caja Menor de la Entidad</t>
  </si>
  <si>
    <t>Ejecución de la caja menor de acuerdo a la reglamentación para la realización de actividades de todas las dependencias de la entidad</t>
  </si>
  <si>
    <t xml:space="preserve">Valor ejecutado y legalizado de caja menor </t>
  </si>
  <si>
    <t xml:space="preserve">Apoyar  y Garantizar el cumplimiento de las normas  en el archivo de gestión y la aplicabilidad de las tablas de retención documental </t>
  </si>
  <si>
    <t>Gestionar con los funcionarios del archivo central la respuesta oportuna a solicitudes de documentación que reposa en el archivo</t>
  </si>
  <si>
    <t>(Nº de solicitudes respondidas / Nº de solicitudes recibidas) x 100</t>
  </si>
  <si>
    <t>Profesional Especializado, Técnico y Auxiliar</t>
  </si>
  <si>
    <t>Organización física de los documentos en el archivo central, cumpliendo normatividad vigente</t>
  </si>
  <si>
    <t>Porcentaje de archivo organizado</t>
  </si>
  <si>
    <t>Técnico y Auxiliar</t>
  </si>
  <si>
    <t>Elaboración del manual archivístico dándole aplicabilidad al articulo 37 del acuerdo 007 de 1994</t>
  </si>
  <si>
    <t>Finalización, Depuración y socialización  del manual archivístico</t>
  </si>
  <si>
    <t>Manual de archivística elaborado e implementado</t>
  </si>
  <si>
    <t xml:space="preserve">Gerencia, Secretario General, Profesional Especializado, Técnico y Auxiliar </t>
  </si>
  <si>
    <r>
      <rPr>
        <b/>
        <sz val="9"/>
        <rFont val="Arial"/>
        <family val="2"/>
      </rPr>
      <t>CERTIFICACIONES</t>
    </r>
    <r>
      <rPr>
        <sz val="9"/>
        <rFont val="Arial"/>
        <family val="2"/>
      </rPr>
      <t xml:space="preserve"> Expedición de certificaciones de acuerdo a la información consignada en las historias laborales y manuales de funciones. </t>
    </r>
  </si>
  <si>
    <t>(Número de certificaciones expedidas / Número de certificaciones solicitadas) x 100</t>
  </si>
  <si>
    <t>(solicitudes atendidas/ solicitudes  recibidas) x 100</t>
  </si>
  <si>
    <t>Certificar sobre la información laboral existente en los archivos de la entidad  a servidores públicos y exfuncionarios para bonos pensionales, auxilios funerales y cuotas partes pensionales</t>
  </si>
  <si>
    <t xml:space="preserve">OFICINA DE GESTION INTEGRAL DE BIENES INMUEBLES </t>
  </si>
  <si>
    <t>Desenglobe del Predio dado en comodato al I.C.B.F.</t>
  </si>
  <si>
    <t>Realizar levantamientos topográficos y estudios, adelantar trámites ante autoridades de Planeación Distrital, Curadurías Urbanas y Oficina de Catastro distrital</t>
  </si>
  <si>
    <t>Lote desenglobado</t>
  </si>
  <si>
    <t>100%</t>
  </si>
  <si>
    <t>Actualización de datos  del sistema de información SIMI  para optimización de las operaciones y procesos del área.</t>
  </si>
  <si>
    <t>Digitar la información y mantener actualizado el Sistema de Información Inmobiliaria SIMI</t>
  </si>
  <si>
    <t>Control y seguimiento al convenio Interadministrativo celebrado con la Inmobiliaria Cundinamarquesa, ejecución de procesos estratégicos e información actualizada, oportuna y confiable .</t>
  </si>
  <si>
    <t>Evaluación de la gestión de la  Inmobiliaria Cundinamarquesa con respecto a la administración de inmuebles de la entidad.</t>
  </si>
  <si>
    <t>(Nº informes de la inmobiliaria evaluados / Nº informes recibidos) x 100</t>
  </si>
  <si>
    <t>Mantener actualizados los avalúos de renta y establecer cánones de arrendamiento y/o venta con base en dichos avalúos.</t>
  </si>
  <si>
    <t>Mantener actualizados los cánones para arrendamiento o venta de inmuebles y depuración de las cuentas por cobrar por concepto de arrendamientos</t>
  </si>
  <si>
    <t>(Nº inmuebles con canon de arrendamiento actualizado / Nº total de inmuebles arrendados)  X 100</t>
  </si>
  <si>
    <t>Depuración y pago de Impuestos y Contribuciones de los Bienes Inmuebles de propiedad de la Entidad</t>
  </si>
  <si>
    <t>Realizar cruces de información de las Secretarías de Hacienda y de Inventario de bienes Inmuebles de la Entidad</t>
  </si>
  <si>
    <t xml:space="preserve">(Nº de inmuebles con información de impuestos depurada /Nº total de inmuebles) </t>
  </si>
  <si>
    <t>Elaborar estudios previos y presupuestos de obra que sean necesarios para la contratación de obras de adecuación física de los centros de protección de la Beneficencia de Cundinamarca y gestionar la respectiva interventoría de obra</t>
  </si>
  <si>
    <t>Identificar las obras de adecuación física en los centros de protección de la Beneficencia de Cundinamarca para el mejoramiento de la calidad de vida de los usuarios,  evitar el deterioro del centro y el cumplimiento de requerimientos técnicos</t>
  </si>
  <si>
    <t>(Nº de estudios previos elaborados para contratación de obras físicas en centros de la entidad / Nº de obras de adecuación física que deben ejecutarse) x 100</t>
  </si>
  <si>
    <t>Interventoría de las obras contratadas y estudios previos para las que se deben contratar</t>
  </si>
  <si>
    <t>(Nº de informes de interventoría por contrato / Nº contratos de obra) x 100</t>
  </si>
  <si>
    <r>
      <rPr>
        <b/>
        <sz val="9"/>
        <rFont val="Arial"/>
        <family val="2"/>
      </rPr>
      <t>PROPOSITO PRINCIPAL (ART. 10 Decreto 145 de 2011):</t>
    </r>
    <r>
      <rPr>
        <sz val="9"/>
        <rFont val="Arial"/>
        <family val="2"/>
      </rPr>
      <t xml:space="preserve"> Coordinar, Supervisar y controlar las actividades relacionadas con la gestión y manejo de los bienes inmuebles de la Beneficencia que potencien su valor estratégico y económico para los fines institucionales</t>
    </r>
  </si>
  <si>
    <t>OFICINA ASESORA DE PLANEACION</t>
  </si>
  <si>
    <t xml:space="preserve">Formular los proyectos de inversión de la entidad, dirigidos a la niñez, adolescencia, adulto mayor,  personas con discapacidad mental y adecuación física de centros de Protección Social </t>
  </si>
  <si>
    <t>Formulación de planes</t>
  </si>
  <si>
    <t>(Planes formulados /2 programados)*100</t>
  </si>
  <si>
    <t>Jefe de Oficina y profesional de Oficina de planeación</t>
  </si>
  <si>
    <t>Profesional de Oficina de Planeación</t>
  </si>
  <si>
    <t>Participar en las actividades de formulación de políticas públicas sociales del Departamento</t>
  </si>
  <si>
    <t>(Nº de reuniones asistidas/Nº reuniones convocadas) x 100</t>
  </si>
  <si>
    <t>Jefe de Oficina y Profesional Oficina Planeación</t>
  </si>
  <si>
    <t>Seguimiento a la Gestión institucional</t>
  </si>
  <si>
    <t>Elaboración de informes trimestrales de seguimiento al Plan Indicativo y entrega a Secretaría de Planeación, haciendo seguimiento a la ejecución financiera de cada proyecto</t>
  </si>
  <si>
    <t>(Nº informes elaborados/ 4 programados)*100</t>
  </si>
  <si>
    <t xml:space="preserve">Consolidación y organización de la información estadística mensual de atención de usuarios en centros de protección </t>
  </si>
  <si>
    <t>(Nº informes elaborados / 12 programados)*100</t>
  </si>
  <si>
    <t>Profesional Y Técnico Oficina Planeación</t>
  </si>
  <si>
    <t>Medición de la gestión por procesos y mitigación del riesgo cada 4 meses, según cronograma</t>
  </si>
  <si>
    <t xml:space="preserve">Elaboración informe de gestión de procesos y mitigación del riesgo </t>
  </si>
  <si>
    <t>(Nº informes elaborados / 3 programados)*100</t>
  </si>
  <si>
    <t>Jefe de Oficina y Técnico Oficina de Planeación</t>
  </si>
  <si>
    <t>fortalecimiento Sistema Gestión de Calidad</t>
  </si>
  <si>
    <t xml:space="preserve">Mantener actualizado el Manual de Procesos, Procedimientos e Indicadores de la entidad e informar a las dependencias </t>
  </si>
  <si>
    <t>Manual de procesos, Procedimientos e Indicadores actualizado</t>
  </si>
  <si>
    <t xml:space="preserve">Profesional de Oficina de Planeación </t>
  </si>
  <si>
    <t>Difundir la política y los objetivos de calidad entre los funcionarios de la entidad.</t>
  </si>
  <si>
    <t>(Nº actividades de divulgación realizadas / Nº actividades programadas)*100</t>
  </si>
  <si>
    <t>Jefe Oficina Asesora de Planeación y Jefe de Control Interno</t>
  </si>
  <si>
    <t>Mantener ajustado el mapa de procesos de la entidad</t>
  </si>
  <si>
    <t>Mapa de procesos ajustado</t>
  </si>
  <si>
    <t xml:space="preserve">Profesional y Técnico de Oficina de Planeación </t>
  </si>
  <si>
    <t>Actualización y ajuste del Manual de Calidad</t>
  </si>
  <si>
    <t>manual de calidad ajustado</t>
  </si>
  <si>
    <t xml:space="preserve">Jefe Oficina de Planeación </t>
  </si>
  <si>
    <t>SECRETARIA GENERAL - ALMACEN E INVENTARIOS</t>
  </si>
  <si>
    <t>SECRETARIA GENERAL -  CONTRATACION</t>
  </si>
  <si>
    <t>Anexo Técnico diseñado para la protección de personas con discapacidad mental en los centros de la Beneficencia de Cundinamarca.</t>
  </si>
  <si>
    <t>Actualización y difusión de manual de inducción. Inducción nuevos funcionarios, reinducción funcionarios antiguos</t>
  </si>
  <si>
    <t>Profesional Universitario, Secretario General</t>
  </si>
  <si>
    <r>
      <rPr>
        <b/>
        <sz val="9"/>
        <rFont val="Arial"/>
        <family val="2"/>
      </rPr>
      <t>MISION:</t>
    </r>
    <r>
      <rPr>
        <sz val="9"/>
        <rFont val="Arial"/>
        <family val="2"/>
      </rPr>
      <t xml:space="preserve"> Gestión del proceso de apoyo logístico en correspondencia, vigilancia, mantenimiento, aseguramiento de bienes, parque automotor, gestión documental y archivo central de la entidad.</t>
    </r>
  </si>
  <si>
    <t>Recibir y dar trámite interno o externo según su naturaleza a todas las quejas, reclamos y sugerencias que se presenten en la entidad de manera escrita, verbal, correo electrónico, página web.
Hacer seguimiento a la solución y respuesta.
Enviar las repuestas en los términos previstos en la ley
Elaborar y presentar informes estadísticos de quejas, reclamos y sugerencias a la Gerencia, control interno y responsables del sistema de gestión de la calidad.
evaluar la satisfacción de los usuarios de los servicios</t>
  </si>
  <si>
    <t xml:space="preserve">Un Informe de evaluación de la satisfacción de usuarios de los servicios de protección </t>
  </si>
  <si>
    <t>Técnico Administrativo</t>
  </si>
  <si>
    <t>Ejecutar $ 7.450.000.000 en la protección del adulto mayor en los centros de la Beneficencia y convenios de cofinanciación con municipios de Cundinamarca</t>
  </si>
  <si>
    <t>Ejecutar $ 12.200.000.000 para  desarrollo del proyecto de protección a personas con discapacidad mental crónica en los centros de la Beneficencia.</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</si>
  <si>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02</t>
    </r>
    <r>
      <rPr>
        <sz val="9"/>
        <rFont val="Arial"/>
        <family val="2"/>
      </rPr>
      <t xml:space="preserve">: modernización de la Gestión
</t>
    </r>
    <r>
      <rPr>
        <b/>
        <sz val="9"/>
        <rFont val="Arial"/>
        <family val="2"/>
      </rPr>
      <t>Componente Estratégico Nº 03:</t>
    </r>
    <r>
      <rPr>
        <sz val="9"/>
        <rFont val="Arial"/>
        <family val="2"/>
      </rPr>
      <t xml:space="preserve"> Bienestar e incentivos</t>
    </r>
  </si>
  <si>
    <t xml:space="preserve">Jefe de Oficina </t>
  </si>
  <si>
    <t>Auditoría al Sistema de Gestión de Calidad</t>
  </si>
  <si>
    <t>Auditoría al SGC realizada</t>
  </si>
  <si>
    <r>
      <rPr>
        <b/>
        <sz val="9"/>
        <color indexed="8"/>
        <rFont val="Arial"/>
        <family val="2"/>
      </rPr>
      <t>PROGRAMA CAPACITACION</t>
    </r>
    <r>
      <rPr>
        <sz val="9"/>
        <color indexed="8"/>
        <rFont val="Arial"/>
        <family val="2"/>
      </rPr>
      <t xml:space="preserve">
Formulación</t>
    </r>
    <r>
      <rPr>
        <sz val="9"/>
        <rFont val="Arial"/>
        <family val="2"/>
      </rPr>
      <t xml:space="preserve"> y seguimiento</t>
    </r>
    <r>
      <rPr>
        <sz val="9"/>
        <color indexed="8"/>
        <rFont val="Arial"/>
        <family val="2"/>
      </rPr>
      <t xml:space="preserve"> Plan Institucional de Capacitación</t>
    </r>
  </si>
  <si>
    <r>
      <rPr>
        <b/>
        <sz val="9"/>
        <color indexed="8"/>
        <rFont val="Arial"/>
        <family val="2"/>
      </rPr>
      <t xml:space="preserve">REGISTRO CARRERA </t>
    </r>
    <r>
      <rPr>
        <b/>
        <sz val="9"/>
        <rFont val="Arial"/>
        <family val="2"/>
      </rPr>
      <t>ADMINISTRATIVA</t>
    </r>
    <r>
      <rPr>
        <sz val="9"/>
        <color indexed="8"/>
        <rFont val="Arial"/>
        <family val="2"/>
      </rPr>
      <t xml:space="preserve">
Solicitudes de Inscripción CNSC</t>
    </r>
  </si>
  <si>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06</t>
    </r>
    <r>
      <rPr>
        <sz val="9"/>
        <rFont val="Arial"/>
        <family val="2"/>
      </rPr>
      <t xml:space="preserve">: VEJEZ DIVINO TESORO  
</t>
    </r>
    <r>
      <rPr>
        <b/>
        <sz val="9"/>
        <rFont val="Arial"/>
        <family val="2"/>
      </rPr>
      <t>Componente Estratégico Nº 04:</t>
    </r>
    <r>
      <rPr>
        <sz val="9"/>
        <rFont val="Arial"/>
        <family val="2"/>
      </rPr>
      <t xml:space="preserve"> PROTECCION</t>
    </r>
  </si>
  <si>
    <t>Verificar en el Centro de Rehabilitación en Salud Mental Julio Manrique, el inventario de bienes devolutivos, su estado y toma de decisión sobre su uso y destino</t>
  </si>
  <si>
    <t>conciliación al día</t>
  </si>
  <si>
    <t>Fortalecer el recaudo por concepto de cartera, principalmente inmobiliaria y de prestación de servicios de protección social</t>
  </si>
  <si>
    <t>Identificar valores reales de cartera, realizar Acuerdos de pago y cobros</t>
  </si>
  <si>
    <t>(Valor recaudado por concepto de cartera en el período/valor identificado de cartera) x 100</t>
  </si>
  <si>
    <t xml:space="preserve">Tesorero, Profesional en Contabilidad y Técnico </t>
  </si>
  <si>
    <t>(Nº de adolescentes protegidos en el período / 500 Programado en el período) x 100</t>
  </si>
  <si>
    <t>(Nº protocolos de bioseguridad actualizados/Nº centros de protección) x 100</t>
  </si>
  <si>
    <t>Seguimiento y control a la prestación de servicios de protección social</t>
  </si>
  <si>
    <t>(Nº de personas con discapacidad mental protegidas/ 1200 Programado en el período)  x100</t>
  </si>
  <si>
    <t>Actualizar los protocolos de bioseguridad en los centros de protección a personas con discapacidad mental y realizar el seguimiento a los factores de riesgo</t>
  </si>
  <si>
    <t>Actualizar los protocolos de bioseguridad en los centros de protección de niñez y adolescencia y realizar el seguimiento a los factores de riesgo</t>
  </si>
  <si>
    <t xml:space="preserve">Revisar y conciliar todas las  partidas, efectuar los registros y ajustes contables respectivos y mantenerlos al día </t>
  </si>
  <si>
    <t>Garantizar el recaudo de $6.547.040.539 por concepto de cánones de arrendamiento de inmuebles.</t>
  </si>
  <si>
    <t>Realizar una auditoría al sistema de gestión de calidad, con el acompañamiento de los auditores en calidad de la Entidad.</t>
  </si>
  <si>
    <t>Adelantar las gestiones necesarias y pertinentes a fin de que los beneficios por los proyectos fiduciarios se reciban en los montos, tiempos y ejecución establecidos en los contratos de fiducia.
Hacer seguimiento a los Negocios Fiduciarios en los cuales la Beneficencia de Cundinamarca posee participación, revisar y verificar los informes periódicos y actas de liquidación, conciliar saldos de ingresos por tesorería de la entidad. Asistir a las juntas de Fideicomiso y realizar seguimiento financiero y físico a la ejecución del proyecto.</t>
  </si>
  <si>
    <t>Fiduciaria GNB Sudameris, Gerente y Jefe de Oficina  de Bienes inmuebles</t>
  </si>
  <si>
    <t>Jefe de Oficina de Gestión Integral de Bienes Inmuebles, Arquitecto y contratista</t>
  </si>
  <si>
    <t>Nº historias sistematizadas</t>
  </si>
  <si>
    <t xml:space="preserve">Cumplir a cabalidad los principios rectores de la Constitución Política y la Ley 734 de 2002 "Código Único Disciplinario", ley 1474 de 2011 "Estatuto Anticorrupción", en aras de brindar un control disciplinario a los servidores públicos en sus etapas procedimentales, tales como la indagación preliminar, investigación disciplinaria, auto de cargos, descargos, pruebas de descargos, recursos y fallos.     </t>
  </si>
  <si>
    <t>Asumir el conocimiento de todas las quejas que recepcione la Oficina  y/o se inicien por oficio.</t>
  </si>
  <si>
    <t>Nº Expedientes en Indagación Preliminar</t>
  </si>
  <si>
    <t>Jefe Oficina Control Disciplinario Interno Beneficencia de Cundinamarca.</t>
  </si>
  <si>
    <t>Nº de Auto de Cargos</t>
  </si>
  <si>
    <t>Nº de Fallos</t>
  </si>
  <si>
    <t>Capacitación sobre el Código Único Disciplinario  a los servidores públicos de la entidad y/o circulares preventivas de faltas disciplinarias a los funcionarios.</t>
  </si>
  <si>
    <t>(Nº Funcionarios informados a través de circulares preventivas de faltas disciplinarias o capacitados / Total funcionarios) * 100</t>
  </si>
  <si>
    <t xml:space="preserve">OFICINA DE CONTROL DISCIPLINARIO INTERNO </t>
  </si>
  <si>
    <t xml:space="preserve">Sistematizar la información de usuarios (historia clínica) </t>
  </si>
  <si>
    <t>OBJETIVO 4 FORTALECIMIENTO INSTITUCIONAL PARA GENERAR VALOR DE LO PÚBLICO
PROGRAMA 08:
CUNDINAMARCA GOBIERNO INTELIGENTE CON DECISIONES INFORMADAS
COMPONENTE ESTRATEGICO Nº 01: SEGUIMIENTO Y EVALUACIÓN PARA EL MEJORAMIENTO DE LA GESTIÓN
PÚBLICA</t>
  </si>
  <si>
    <t>Un Informe de evaluación de PQRS con relación a la prestación de servicios en sede administrativa</t>
  </si>
  <si>
    <t>50%</t>
  </si>
  <si>
    <t>Establecer los estándares de oferta y demanda por servicio y talento humano definidos para los centros de niños, niñas y adolescentes.</t>
  </si>
  <si>
    <t>Estándares de oferta y demanda definidos por centro / Total de Centros</t>
  </si>
  <si>
    <t>3/5</t>
  </si>
  <si>
    <t>Seguimiento a convenios, acuerdos, alianzas, en el cumplimiento del programa de protección a la niñez y adolescencia.</t>
  </si>
  <si>
    <t>Nº de informes de  seguimiento convenios, acuerdos, alianzas realizados interinstitucionales e intersectoriales</t>
  </si>
  <si>
    <t>Gerente General, Planeación y Subgerente de Protección Social</t>
  </si>
  <si>
    <t>Nº proyectos revisados / Nº de convenios.</t>
  </si>
  <si>
    <t>1/2</t>
  </si>
  <si>
    <t>Establecer los estándares de oferta y demanda por servicio y talento humano definidos para los centros de Discapacidad mental</t>
  </si>
  <si>
    <t>En coordinación con las dependencias competentes en la ejecución de proyectos de inversión y con la Secretaría de Planeación, formular los proyectos de inversión que requiera la entidad y registrarlos en sistema de información SEGER</t>
  </si>
  <si>
    <t>En coordinación con las demás dependencias de la entidad, formular y presentar el Plan Operativo Anual de inversión y  presupuesto de inversión año 2014</t>
  </si>
  <si>
    <t>Asistir a todas las reuniones convocadas por el Departamento para la formulación e implementación de las políticas públicas de atención a  la niñez, adolescencia, adulto mayor, discapacidad,   desplazados, erradicación trabajo infantil y trata de personas.</t>
  </si>
  <si>
    <t>(Nº informes elaborados / 4 programados)*100</t>
  </si>
  <si>
    <t>Elaboración de informes trimestrales de atención a victimas del conflicto en condición de desplazamiento</t>
  </si>
  <si>
    <t>Presupuesto de Inversión año 2014 formulado</t>
  </si>
  <si>
    <t>ANALISIS</t>
  </si>
  <si>
    <t>CUMPLIMIENTO</t>
  </si>
  <si>
    <t>(Nº de niños y  niñas protegidos en el período/ 600 programado) x 100</t>
  </si>
  <si>
    <t>FUNCIONARIOS POR AREA RESPONSABLES DE LA ACTIVIDAD</t>
  </si>
  <si>
    <t>(Número de Declaraciones presentadas /Número de Declaraciones establecidas) *100</t>
  </si>
  <si>
    <t>AVANCE</t>
  </si>
  <si>
    <t>1/1=100%</t>
  </si>
  <si>
    <t>no programado para la vigencia</t>
  </si>
  <si>
    <t>Se levantaron actas de supervisión por cada vista efectuada, las cuales  reposan en el archivo del contrato principal.</t>
  </si>
  <si>
    <t>Revisión y análisis de los proyectos presentados  con ocasión de la contratación.</t>
  </si>
  <si>
    <t>adultos mayores participantes en los programas</t>
  </si>
  <si>
    <t>Adultos mayores beneficiados</t>
  </si>
  <si>
    <t>Se certificó una  cuenta al mes por centro</t>
  </si>
  <si>
    <t>Profesional en trabajo social.</t>
  </si>
  <si>
    <t>Ejecutar $ 4.000.000.000 en la protección de niños y   niñas en los centros de la Beneficencia</t>
  </si>
  <si>
    <t>Ejecutar $ 3.950.000.000 en la protección de niños y   niñas en los centros de la Beneficencia</t>
  </si>
  <si>
    <t>9 de 9</t>
  </si>
  <si>
    <t>21 de 21</t>
  </si>
  <si>
    <t>Revisión de procesos e indicadores con asesor de gestión de calidad para pre diagnóstico del área y asistencia a las capacitaciones programadas</t>
  </si>
  <si>
    <t>no se ha identificado valor real de cartera</t>
  </si>
  <si>
    <t>Consejo Directivo-Gerente General-Subgerente Financiera-Profesional de  Contabilidad</t>
  </si>
  <si>
    <t>Número de Estados Financieros  Aprobados</t>
  </si>
  <si>
    <t>3 de 3</t>
  </si>
  <si>
    <t>estrategia anticorrupción y de atención al ciudadano diseñada</t>
  </si>
  <si>
    <t xml:space="preserve">Se ejecutaron las auditorias programadas. </t>
  </si>
  <si>
    <t xml:space="preserve">Se Realizaron todos los informes  requeridos por los entes de control. </t>
  </si>
  <si>
    <t>4 de 4</t>
  </si>
  <si>
    <t>11 de 11</t>
  </si>
  <si>
    <t>5 de 5</t>
  </si>
  <si>
    <t>Se asistió a las capacitaciones, revisión de formatos, indicadores de gestión del riesgo y de control.</t>
  </si>
  <si>
    <t>20 de 20</t>
  </si>
  <si>
    <t>2 de 2</t>
  </si>
  <si>
    <t>14 de 14</t>
  </si>
  <si>
    <t>65 de 65</t>
  </si>
  <si>
    <t>12 de 12</t>
  </si>
  <si>
    <t>Se recibieron los respectivos informes mensuales (12)  los cuales fueron revisados. Se tramitaron las respectivas correcciones y aclaraciones, se  socializaron los nuevos formatos con el fin de llevar un mejor control y seguimiento al Contrato, se  elaboraron los oficios con sus respectivas solicitudes.</t>
  </si>
  <si>
    <t>Actualmente, se encuentran en un 98 % de los inmuebles Administrados por la Beneficencia de  Cundinamarca, los cuales cuentan con su respectivo Avalúo de renta, los Avalúos comerciales no se realizan, únicamente los que estén para la venta debido a su al costo que tienen.</t>
  </si>
  <si>
    <t xml:space="preserve">Realizar el seguimiento a la ejecución de los proyectos fiduciarios </t>
  </si>
  <si>
    <t>2 de 11</t>
  </si>
  <si>
    <t>(Número de inmuebles con información actualizada en el sistema SIMI/ Número total de inmuebles) x 100</t>
  </si>
  <si>
    <t>no se han suscrito contratos de obra física</t>
  </si>
  <si>
    <t>PROGRAMA: MODERNIZACION DE LA GESTION, COMPONENTE  ESTRATEGICO: FORTALECIMEINTO DE LA GESTION.
PROYECTOS:
1) ESTUDIOS Y DISEÑOS PARA ADECUACION FISICA DE LOS CENTROS DE PROTECCION DE LA BENEFICENCIA - 296044
2) ADECUACION FISICA DE LOS CENTROS DE PROTECCION DE LA BENEFICENCIA DE CUNDINAMARCA - 296094</t>
  </si>
  <si>
    <t>Se diligencia herramienta SEGER (Sistema de Seguimiento y Evaluación a la Gestión por Resultados)</t>
  </si>
  <si>
    <t>Se consolida informe y se entrega a Oficina de control Interno para el respectivo control, seguimiento y evaluación de eficacia de las acciones realizadas</t>
  </si>
  <si>
    <t>9 DE 9 = 100%</t>
  </si>
  <si>
    <t>2 de 2 = 100%</t>
  </si>
  <si>
    <t>Es una herramienta en constante actualización</t>
  </si>
  <si>
    <t>TDR aplicadas a toda la documentación de la Oficina</t>
  </si>
  <si>
    <t xml:space="preserve">OBJETIVO Nº 4: FORTALECIMIENTO INSTITUCIONAL PARA GENERAR VALOR DE LO PÚBLICO
PROGRAMANº 2: MODERNIZACIÓN DE LA GESTIÓN
COMPONENTE ESTRATEGICO Nº 3: BIENESTAR E INCENTIVOS
PROYECTOS: 
CAPACITACION BIENESTAR E INCENTIVOS PARA LOS  SERVIDORES PÚBLICOS DE LA BENEFICENCIA DE CUNDINAMARCA - 296048
DESARROLLO DEL PROGRAMA DE SALUD OCUPACIONAL EN LA BENEFICENCIA DE CUNDINAMARCA - 296046
</t>
  </si>
  <si>
    <t>Se realizaron solicitudes ante la CNSC y se nombraron los funcionarios en los cargos vacantes de acuerdo a la normatividad legal vigente y directrices de la Comisión Nacional del Servicio Civil.</t>
  </si>
  <si>
    <t>27</t>
  </si>
  <si>
    <t>Se evidencia que el ausentismo de los funcionarios de la entidad el mayor porcentaje es por razones de salud (incapacidades - Citas medicas), luego por asuntos personales y finalmente por calamidad.</t>
  </si>
  <si>
    <t>Todos los funcionarios nuevos y antiguos están informados acerca del manual de inducción.</t>
  </si>
  <si>
    <t>Con el apoyo de la ARP Positiva se realizó el diagnóstico de riesgo ocupacional, 1 taller de comunicación asertiva, un taller de primeros auxilios, estudio de 2 puestos de trabajo, Se contrató los exámenes periódicos para 57 funcionarios y la aplicación de 50 vacunas contra la influenza.</t>
  </si>
  <si>
    <t>Se informó oportunamente a la ARP positiva las novedades de accidentes de trabajo.</t>
  </si>
  <si>
    <t>se requiere capacitación de todos los funcionarios en aplicación de TRD</t>
  </si>
  <si>
    <t>Comisión en funcionamiento</t>
  </si>
  <si>
    <t>1</t>
  </si>
  <si>
    <t>67 de 67</t>
  </si>
  <si>
    <t>hemos asistido a las capacitaciones, se cuenta con información de los proceso del área.</t>
  </si>
  <si>
    <t>5</t>
  </si>
  <si>
    <t>Proceso  Jurídico realizado contratación efectuada y en ejecución</t>
  </si>
  <si>
    <t>Solicitudes hechas y atendidas de las diferentes dependencias de la entidad</t>
  </si>
  <si>
    <t xml:space="preserve"> Correspondencia recibida y entregada </t>
  </si>
  <si>
    <t>Se requiere apoyo en brigadas de aseo permanentes para mejorar las condiciones de trabajo en el archivo central.</t>
  </si>
  <si>
    <t>El manual debe aprobarse por el Comité de archivo e implementarse en la entidad</t>
  </si>
  <si>
    <t>Las condiciones ambientales en archivo central de la entidad dificultan la disposición permanente de personas dedicadas a esta labor.  Deben mejorarse y programarse las brigadas de trabajo necesarias</t>
  </si>
  <si>
    <t>Participación en las capacitaciones, ajustes al proceso y formatos</t>
  </si>
  <si>
    <t>3 de 3 programadas</t>
  </si>
  <si>
    <t>Se aplicó TRD  a toda la documentación de gestión</t>
  </si>
  <si>
    <t>Participación en las capacitaciones, ajustes al proceso y encuestas de satisfacción de usuarios, reunión con usuarios en los centros de protección, apertura de buzón y trámite de las quejas, peticiones y reclamos y respuestas a las mismas.</t>
  </si>
  <si>
    <t>Se elaboran los contratos requeridos en las diferentes dependencias para el cumplimiento de la misión de la entidad, bienestar, capacitación de los funcionarios y el  fortalecimiento institucional</t>
  </si>
  <si>
    <t>Cada contrato tiene archivada información legal soporte</t>
  </si>
  <si>
    <t>El archivo de gestión está con TRD</t>
  </si>
  <si>
    <t>Asistencia a capacitación, revisión y ajuste a proceso, indicadores y formatos</t>
  </si>
  <si>
    <t xml:space="preserve">se realizó la evaluación de desempeño de servidores en carrera administrativa por parte de  los responsables </t>
  </si>
  <si>
    <t>se envió información por correo electrónico a todos los funcionarios y contratistas</t>
  </si>
  <si>
    <t xml:space="preserve">Nº de personas informadas y orientadas </t>
  </si>
  <si>
    <t>Revisión y verificación documental  del  caso según resolución 032 de 2011, visitas domiciliarias</t>
  </si>
  <si>
    <t>Profesional en trabajo social y equipo de apoyo de centros de protección en casos de NNA</t>
  </si>
  <si>
    <t>Secretaria</t>
  </si>
  <si>
    <t>Nº de Investigaciones Disciplinarias</t>
  </si>
  <si>
    <t>100% Las licencias se encuentran debidamente actualizadas y activo el soporte para atender cualquier eventualidad</t>
  </si>
  <si>
    <t>Profesional Universitario y Jefes de las diferentes áreas en la entrega de la información.  Anticorrupción, cero papel, carbono cero, atención al ciudadano, gestión ambiental.
Cada responsable debe entregar la información precisa y de manera oportuna para publicación.</t>
  </si>
  <si>
    <t xml:space="preserve">De acuerdo a la situación de déficit presupuestal, se redujeron gastos por valor de 16.235 millones de pesos, 11 mil de ellos para pago de reservas presupuestales de vigencia 2011.  adicionalmente se ha establecido  costo/usuario por centro de protección para optimización de recursos.
</t>
  </si>
  <si>
    <t>(Nº  inmuebles arrendados por la entidad/ Nº total Inmuebles para arrendar) x 100</t>
  </si>
  <si>
    <t>PLAN DEPARTAMENTAL DE DESARROLLO CUNDINAMARCA CALIDAD DE VIDA</t>
  </si>
  <si>
    <t>OBJETIVO/PROGRAMA/COMPONENTE ESTRATEGICO/PROYECTOS</t>
  </si>
  <si>
    <t>ACTIVIDADES DE LA ENTIDAD</t>
  </si>
  <si>
    <r>
      <rPr>
        <b/>
        <sz val="9"/>
        <rFont val="Arial"/>
        <family val="2"/>
      </rPr>
      <t xml:space="preserve">Objetivo Nº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Programa Nº 02:</t>
    </r>
    <r>
      <rPr>
        <sz val="9"/>
        <rFont val="Arial"/>
        <family val="2"/>
      </rPr>
      <t xml:space="preserve"> ALIANZA POR LA INFANCIA (6 a 11 años)
</t>
    </r>
    <r>
      <rPr>
        <b/>
        <sz val="9"/>
        <rFont val="Arial"/>
        <family val="2"/>
      </rPr>
      <t xml:space="preserve">Componente Estratégico Nº 02: </t>
    </r>
    <r>
      <rPr>
        <sz val="9"/>
        <rFont val="Arial"/>
        <family val="2"/>
      </rPr>
      <t xml:space="preserve">DESARROLLO
</t>
    </r>
    <r>
      <rPr>
        <b/>
        <sz val="9"/>
        <rFont val="Arial"/>
        <family val="2"/>
      </rPr>
      <t xml:space="preserve">Proyecto: </t>
    </r>
    <r>
      <rPr>
        <sz val="9"/>
        <rFont val="Arial"/>
        <family val="2"/>
      </rPr>
      <t xml:space="preserve"> PROTECCION SOCIAL A NIÑOS Y NIÑAS EN CENTROS DE LA BENEFICENCIA DE CUNDINAMARCA- 296027
</t>
    </r>
    <r>
      <rPr>
        <b/>
        <sz val="9"/>
        <rFont val="Arial"/>
        <family val="2"/>
      </rPr>
      <t>Programa Nº 03</t>
    </r>
    <r>
      <rPr>
        <sz val="9"/>
        <rFont val="Arial"/>
        <family val="2"/>
      </rPr>
      <t xml:space="preserve"> PROGRAMA VIVE Y CRECE ADOLESCENCIA (12 a 17 años)
</t>
    </r>
    <r>
      <rPr>
        <b/>
        <sz val="9"/>
        <rFont val="Arial"/>
        <family val="2"/>
      </rPr>
      <t xml:space="preserve">Componente Estratégico Nº 02: </t>
    </r>
    <r>
      <rPr>
        <sz val="9"/>
        <rFont val="Arial"/>
        <family val="2"/>
      </rPr>
      <t xml:space="preserve">DESARROLLO
</t>
    </r>
    <r>
      <rPr>
        <b/>
        <sz val="9"/>
        <rFont val="Arial"/>
        <family val="2"/>
      </rPr>
      <t>Proyecto</t>
    </r>
    <r>
      <rPr>
        <sz val="9"/>
        <rFont val="Arial"/>
        <family val="2"/>
      </rPr>
      <t xml:space="preserve"> PROTECCIÓN SOCIAL A LOS Y LAS  ADOLESCENTES EN CENTROS DE LA BENEFICENCIA DE CUNDINAMARCA- 296025</t>
    </r>
  </si>
  <si>
    <t>OBJETIVO 4 FORTALECIMIENTO INSTITUCIONAL PARA GENERAR VALOR DE LO PÚBLICO; PROGRAMA 02: MODERNIZACION DE LA GESTION</t>
  </si>
  <si>
    <r>
      <rPr>
        <b/>
        <sz val="9"/>
        <rFont val="Arial"/>
        <family val="2"/>
      </rPr>
      <t xml:space="preserve">OBJETIVO 4 </t>
    </r>
    <r>
      <rPr>
        <sz val="9"/>
        <rFont val="Arial"/>
        <family val="2"/>
      </rPr>
      <t xml:space="preserve">FORTALECIMIENTO INSTITUCIONAL PARA GENERAR VALOR DE LO PÚBLICO
</t>
    </r>
    <r>
      <rPr>
        <b/>
        <sz val="9"/>
        <rFont val="Arial"/>
        <family val="2"/>
      </rPr>
      <t xml:space="preserve">PROGRAMA: </t>
    </r>
    <r>
      <rPr>
        <sz val="9"/>
        <rFont val="Arial"/>
        <family val="2"/>
      </rPr>
      <t>MODERNIZACION DE LA GESTION, COMPONENTE  ESTRATEGICO: FORTALECIMEINTO DE LA GESTION</t>
    </r>
  </si>
  <si>
    <t xml:space="preserve">Saneamiento en inmuebles, verificando la titularidad de los bienes de la entidad, organización documental, sistematización de la información, saneamiento predial, recuperación y legalización de bienes e integración de estos a los activos, ajuste cánones de arrendamiento. </t>
  </si>
  <si>
    <t>(Nº  inmuebles arrendados por la Inmobiliaria Cundinamarquesa  / Nº total Inmuebles para arrendar) x 100</t>
  </si>
  <si>
    <t xml:space="preserve">FUNCIONARIOS RESPONSABLES </t>
  </si>
  <si>
    <t>Jefe de Oficina de Gestión Integral de Bienes Inmuebles</t>
  </si>
  <si>
    <t>Jefe de Oficina de Gestión Integral de Bienes Inmuebles y Profesional Universitario</t>
  </si>
  <si>
    <t>Jefe de Oficina de Gestión Integral de Bienes Inmuebles, Profesional Universitario y Técnico</t>
  </si>
  <si>
    <t>Jefe de Oficina de Gestión Integral de Bienes inmuebles, profesionales Universitarios y Técnico</t>
  </si>
  <si>
    <t>no se han requerido estudios y diseños</t>
  </si>
  <si>
    <t>Gerente General, Jefe de Oficina de Bienes Inmuebles, Arquitecto</t>
  </si>
  <si>
    <t>524 /600=87.3%</t>
  </si>
  <si>
    <t>496/500=99.2%</t>
  </si>
  <si>
    <t>782/630=124%</t>
  </si>
  <si>
    <t>1164 de 1200=97%</t>
  </si>
  <si>
    <t>$3.784.615.521, equivalente al 94,62% de lo programado.</t>
  </si>
  <si>
    <t>$3.854.873.476, equivalente al 97,59% de los programado</t>
  </si>
  <si>
    <t xml:space="preserve">$6.974.267.222 ejecutado de $7.450.000.000 programado, equivalente a 93,61% </t>
  </si>
  <si>
    <t xml:space="preserve">$11.635.672.143 ejecutado de $12.200.000.000 programado, equivalente a 95,37% </t>
  </si>
  <si>
    <t xml:space="preserve">$0 ejecutado de $377.123.000 programado, equivalente a 0% </t>
  </si>
  <si>
    <t xml:space="preserve">$15.011.097 ejecutado de $42.000.000 programado, equivalente a 35,74% </t>
  </si>
  <si>
    <t xml:space="preserve">$9.970.199 ejecutado de $20.000.000 programado, equivalente a 49,85% </t>
  </si>
  <si>
    <t>$44.231.666.852 recaudados de $76.939.784.981 programados, equivalente al 57,49%</t>
  </si>
  <si>
    <t>2 de 6</t>
  </si>
  <si>
    <t xml:space="preserve">Se realizaron tres solicitudes de  inscripción de carrera ante la Comisión Nacional del Servicio Civil. </t>
  </si>
  <si>
    <t xml:space="preserve">Se realizaron tres solicitudes de actualización de carrera ante la Comisión Nacional del Servicio Civil. </t>
  </si>
  <si>
    <t>Brigada conformada y capacitada</t>
  </si>
  <si>
    <t>Profesional Universitario, COPASO, Brigadistas de Emergencia</t>
  </si>
  <si>
    <t>Brigada conformada con 6 integrantes.
4 capacitaciones recibidas en el año,  entrenamiento como soldados por un día, entrenamiento  brigada contra incendios. 
Se participó en el   simulacro nacional de evacuación por sismo.</t>
  </si>
  <si>
    <t>5 de 5 = 100%</t>
  </si>
  <si>
    <t>65 de 65 = 100%</t>
  </si>
  <si>
    <t>Se ejecutó el PIC según programación</t>
  </si>
  <si>
    <t xml:space="preserve">0
No fue necesario proveer mediante encargo </t>
  </si>
  <si>
    <t>METAS POR ACTIVIDAD A DIC. 2014</t>
  </si>
  <si>
    <t>MEDICION DEL INDICADOR AÑO 2014</t>
  </si>
  <si>
    <t>INICIAL (Enero 2014)</t>
  </si>
  <si>
    <t>META (Diciembre 2014)</t>
  </si>
  <si>
    <t>Inclusión de la estructura del Modelo de Atención en los anexos técnicos de la contratación vigencia 2014</t>
  </si>
  <si>
    <t>Inclusión de los ajustes del modelo de atención en los anexos técnicos de la contratación vigencia 2014</t>
  </si>
  <si>
    <t>MISION (Artículo 6 Decreto 145 de 2014)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</si>
  <si>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Realizar 40 auditorías MECI durante la vigencia 2014</t>
  </si>
  <si>
    <t>MISIÓN (Artículo 9 Decreto 145 de 2014).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</si>
  <si>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En coordinación con las demás dependencias de la entidad, formular el Plan de Acción Programático (Sec. Planeación) y Plan de Acción vigencia 2014</t>
  </si>
  <si>
    <t>formulado anteproyecto de inversión 2014</t>
  </si>
  <si>
    <t xml:space="preserve">Se definió el anteproyecto de inversión con la Secretaría General y las Subgerencias Financiera y Protección Social, incluyendo todos los proyectos de inversión de la entidad y los montos de inversión para la vigencia 2014.  este insumo se entregó a la Subgerencia Financiera para el correspondiente trámite ante Secretaría de Hacienda de Cundinamarca </t>
  </si>
  <si>
    <t>MISION de la Secretaría General (Artículo 11 Decreto 145 de 2014)  coordinar y dirigir la gestión del talento humano, de los recursos informáticos, materiales y físicos; y de la gestión contractual; de acuerdo con la Gerencia General, que requiera la entidad en desarrollo de su misión institucional.
Misión Proceso Talento Humano: Apoyo en la gestión administrativa para el desarrollo de personal, diseño planta de empleos y perfiles de competencias, desarrollo de programas de salud ocupacional, mejoramiento clima laboral, atención a pensionados, funcionarios y exfuncionarios de la entidad.</t>
  </si>
  <si>
    <t xml:space="preserve">METAS DE ACTIVIDAD A DIC. 2014
</t>
  </si>
  <si>
    <t>GESTION 2013</t>
  </si>
  <si>
    <t>Se actualizó anexo técnico para la contratación vigencia 2013.</t>
  </si>
  <si>
    <t>En agosto de 2013, la Beneficencia reforzó el proceso de supervisión de los contratos de cooperación designando a 1 funcionario  para el seguimiento financiero y a 1 contratista profesional en nutrición para el control del servicio de alimentos y el seguimiento a programas nutricionales.</t>
  </si>
  <si>
    <t>Estados Financieros Vigencia 2013 debidamente aprobados por el Consejo Directivo de la Entidad</t>
  </si>
  <si>
    <t>Revisión, Verificación  y Consolidación de toda la información contable producida durante la Vigencia Fiscal de 2013</t>
  </si>
  <si>
    <t xml:space="preserve">Se publicaron los tres informes a octubre de 2013 de acuerdo con lo contemplado en la citada ley.  </t>
  </si>
  <si>
    <t>MISION: (Artículo 7 del Decreto 145 de 2013): Ejecutar labores de dirección, coordinación y control de la aplicación del régimen disciplinario y la ejecución de acciones preventivas que contribuyan a generar criterios de acatamiento de las normas en especial las contenidas en la ley 734 de 2002.</t>
  </si>
  <si>
    <t>Después de depurada la base de datos en el tema de impuestos prediales, se pudo observar que existen unos  procesos de impuestos prediales pendientes de años anteriores los cuales se encuentran en la Oficina Jurídica.
Debido a la difícil  situación económica iniciando el año 2013, solo se pudo cumplir con un 70% del pago de los impuestos prediales y de valorización, teniendo en cuenta la primera fecha de vencimiento. Igualmente en el trascurso del año se canceló el 30% restante de los impuestos. En  valorización solo llegó un cobro y ese fue cancelado respectivamente.</t>
  </si>
  <si>
    <t>SUPATA, JUNIN, CHAGUANÍ, LA PALMA, SAN CAYETANO, SASAIMA, GUATAQUÍ, SUBACHOQUE, TIBACUY, PUERTO SALGAR, YACOPI, QUEBRADANEGRA, PARATEBUENO, VERGARA, SIBATÉ, NOCAIMA, CABRERA, VIOTÁ, GUAYABAL DE SÍQUIMA, UTICA</t>
  </si>
  <si>
    <t xml:space="preserve">67 de 67  </t>
  </si>
  <si>
    <t>67 de 67  vigencia hasta 24 de Febrero de 2014</t>
  </si>
  <si>
    <t>Gerente General, Secretario General, Profesional Especializado Contratación, Profesional Universitario.</t>
  </si>
  <si>
    <t>1 de 1</t>
  </si>
  <si>
    <t>107 de 107</t>
  </si>
  <si>
    <t>Durante el año 2013 se atendieron todos los soportes requeridos 107</t>
  </si>
  <si>
    <t>4 de 4; Supervisión contrato de alquiler hosting para www.beneficenciacundinamarca.gov.co
Supervisión Contrato actualización software antivirus.
Supervisión Contrato, Mantenimiento preventivo correctivo equipos de cómputo,
Supervisión Contrato Actualización Licencias de Informix-Base de Datos</t>
  </si>
  <si>
    <t>3  de 3</t>
  </si>
  <si>
    <t>Gerente General y Secretario General, Profesional Universitario</t>
  </si>
  <si>
    <t xml:space="preserve">100%  En la actualidad la Página web presenta actualización  y evidencia la gestión frente  a PQR que por el Nuevo Contencioso Adminsitrativo se da cumplimiento a sus tiempos. </t>
  </si>
  <si>
    <t>100% La documentación se encuentra al día</t>
  </si>
  <si>
    <t>100%, se cumplió con las actividades que dieron como resultado la certificación en calidad.</t>
  </si>
  <si>
    <t>Apoyo al proceso de automatización de los ingresos e historias clínicas de los usuarios con discapacidad mental. Se presta apoyo a la actividad de tendido de cableado estructurado con 35 puntos de voz y datos en el Centro de Protección JJ Vargas y 30 puntos de energía, voz y datos en el Centro La Colonia.
También acompañamiento en la implementación del SISTEMA SISPRO</t>
  </si>
  <si>
    <t xml:space="preserve">Apoyar a la dependencias de la entidad con la iniciación de las acciones judiciales    necesarias  para el cumplimiento  de las funciones  propias  de cada dependencia </t>
  </si>
  <si>
    <t>impulso de las acciones judiciales requeridas</t>
  </si>
  <si>
    <t>(No. De acciones impulsadas / No. Acciones requeridas ) x  100</t>
  </si>
  <si>
    <t>Jefe de la Oficina Asesora Jurídica  y abogados internos,  externos y técnico</t>
  </si>
  <si>
    <t xml:space="preserve">Reforzar las competencias de los servidores  de la oficina  mediante la realización de sesiones  de actualización  (una mensual) </t>
  </si>
  <si>
    <t>Actualización  normativa permanente  y criterio jurídico unificado</t>
  </si>
  <si>
    <t>(No. De reuniones realizadas / No.  Reuniones programadas ) x  100</t>
  </si>
  <si>
    <t xml:space="preserve">Jefe de la Oficina Asesora Jurídica  y abogados internos,  externos, técnico y secretaria  </t>
  </si>
  <si>
    <t xml:space="preserve">Gestión documental </t>
  </si>
  <si>
    <t xml:space="preserve">Aplicación de tablas de retención a la totalidad de los documentos producidos en la dependencia </t>
  </si>
  <si>
    <t>Porcentaje de documentos  con TRD aplicado</t>
  </si>
  <si>
    <t xml:space="preserve">se dio un cumplimiento del 95% </t>
  </si>
  <si>
    <t xml:space="preserve">Se cumplió la Tabla de Retención  Documental  den un  95 % para esta vigencia, que dando pendiente un 5% </t>
  </si>
  <si>
    <t xml:space="preserve">Todos los funcionarios de la dependencia </t>
  </si>
  <si>
    <t xml:space="preserve">(Actividad  ejecutadas  dentro  de los términos / Actividad ordenadas ) x 100 </t>
  </si>
  <si>
    <t>Actualizar la normatividad  interna conforme a los cambios legislativos y socializar</t>
  </si>
  <si>
    <t>Número de resoluciones revisadas y actualizadas durante la vigencia</t>
  </si>
  <si>
    <t>Jefe y Profesionales de Oficina Asesora Jurídica</t>
  </si>
  <si>
    <t>Un anexo técnico diseñado</t>
  </si>
  <si>
    <t xml:space="preserve">Subgerente y  Profesionales de  Protección Social </t>
  </si>
  <si>
    <t>No se  programó para la vigencia</t>
  </si>
  <si>
    <t xml:space="preserve">Subgerente y Técnico Protección Social </t>
  </si>
  <si>
    <t>8 de 8</t>
  </si>
  <si>
    <t>695 de 940=74%</t>
  </si>
  <si>
    <t>INFORME DE GESTIÓN ENERO 1 A DICIEMBRE 31 DE 2013  Y PLAN DE ACCION 2014 POR DEPENDENCIA DE LA BENEFICENCIA DE CUNDINAMARCA</t>
  </si>
  <si>
    <t>Formular plan de compras año 2013</t>
  </si>
  <si>
    <t>Plan de compras año 2013 consolidado</t>
  </si>
  <si>
    <t>plan consolidado y publicado</t>
  </si>
  <si>
    <t>Almacenista General</t>
  </si>
  <si>
    <t>93 de 93 = 100%</t>
  </si>
  <si>
    <t>(Número Contratos suscritos / Número contratos requeridos) x 100</t>
  </si>
  <si>
    <t>1 de 1=100%</t>
  </si>
  <si>
    <t>Adición en valor y plazo (27 de agosto de 2013) Nº 2 al contrato de suministro Nº 074 del 17 de Agosto de 2012 (papelería)</t>
  </si>
  <si>
    <t>(Número de Inventarios actualizados / Número centros de protección) x 100</t>
  </si>
  <si>
    <t>12 de 12=100%</t>
  </si>
  <si>
    <t>Se realizó la verificación del inventario de manera selectiva, en cada centro de protección</t>
  </si>
  <si>
    <t>(Número de bienes trasladados a otros centros y/o dados de baja/ Número total de bienes) x 100</t>
  </si>
  <si>
    <t>Se ha trasladado el 20% de bienes muebles y elementos almacenados en el Julio Manrique a otros centros de protección de la entidad de acuerdo a las necesidades.  Aproximadamente 1.000 de 5.000 elementos existentes</t>
  </si>
  <si>
    <t>(Número de actividades realizadas / (Número de actividades programadas) x 100</t>
  </si>
  <si>
    <t>No se ha avanzado en la aplicación de las TRD y se requiere capacitación de los funcionarios para la misma.</t>
  </si>
  <si>
    <t>(Número de Inventarios de elementos a dar de baja / Número de centros de protección) x 100</t>
  </si>
  <si>
    <t>Se realizó bajas de 201 elementos (enajenación a titulo gratuito municipio de Yacopí) + 324 elementos entregados a título gratuito al municipio de Puerto Salgar.  En total 534 elementos mediante Resolución.
Se realizaron tres  comités de bajas durante el año:  febrero 5 ,  abril 30 y 23 de septiembre
Se está actualizando el manual de procedimiento de almacén, posteriormente se iniciará el  proceso de enajenación de bienes a titulo gratuito entre entidades públicas.</t>
  </si>
  <si>
    <t xml:space="preserve">1 informe entregado a gerencia y control interno, total 69 PQRS, 33 felicitaciones, 11 quejas,  25 solicitudes
</t>
  </si>
  <si>
    <t>Se tienen 86 registros de personas atendidas personalmente. Sin embargo se atienden un número mayor de personas de manera telefónica, página web y atención personalizada, en temas competencia de la entidad y de la Secretaría de Hacienda con el tema de cancelación del Impuesto de Registro y Anotación.
La mayoría de consultas se relacionan con   certificación de tiempo de servicio, certificaciones laborales y bonos pensionales para ser respondidas por el área de Recurso Humano; solicitud de cupos para protección provenientes de usuarios de Bogotá e Impuesto de Registro y Anotación responsabilidad de la Secretaria de Hacienda.
Se entregas informe a Gerencia y Control Interno.</t>
  </si>
  <si>
    <t>Se requiere capacitación del equipo de trabajo</t>
  </si>
  <si>
    <t>Proceso auditado en febrero de 2013 por el equipo de calidad y en mayo por ICONTEC.  Proceso certificado</t>
  </si>
  <si>
    <t>(Ingresos por arrendamiento ejecutados / Ingresos proyectados) x 100</t>
  </si>
  <si>
    <t>Garantizar el recaudo de ingresos por concepto de arrendamientos, bienes, legados, donaciones y rentas, fortaleciendo el recaudo y fiscalización de los ingresos de la entidad por concepto de ingresos corrientes y recursos de capital.</t>
  </si>
  <si>
    <t xml:space="preserve">(Número de los proyectos con avance / numero total de proyectos fiduciarios) </t>
  </si>
  <si>
    <t>(Nº Proyectos formulados, actualizados  y registrados en sistema SEGER/Nº de proyectos requeridos)*100</t>
  </si>
  <si>
    <t>Gerente General,  Jefe de Oficina,  Profesional y Técnico Oficina Planeación</t>
  </si>
  <si>
    <t xml:space="preserve">Se actualizaron en el Banco Departamental los siguientes proyectos con el fin de ajustar los presupuestos a la estructura de marco lógico,  PROYECTOS FORMULADOS:
PROTECCION SOCIAL A NIÑOS Y NIÑAS EN CENTROS DE LA BENEFICENCIA DE CUNDINAMARCA- 296027
PROTECCION SOCIAL A LOS Y LAS  ADOLESCENTES EN CENTROS DE LA BENEFICENCIA DE CUNDINAMARCA- 296025
PROTECCION SOCIAL A PERSONAS ADULTAS MAYORES  EN CENTROS DE LA BENEFICENCIA DE CUNDINAMARCA - 296026
PROTECCION SOCIAL A PERSONAS CON DISCAPACIDAD MENTAL EN CENTROS DE LA BENEFICENCIA DE CUNDINAMARCA 296032
</t>
  </si>
  <si>
    <t xml:space="preserve">ESTUDIOS Y DISEÑOS PARA ADECUACION FISICA DE LOS CENTROS DE PROTECCION DE LA BENEFICENCIA - 296044
ADECUACION FISICA DE LOS CENTROS DE PROTECCION DE LA BENEFICENCIA DE CUNDINAMARCA - 296094
CAPACITACION BIENESTAR E INCENTIVOS PARA LOS  SERVIDORES PÚBLICOS DE LA BENEFICENCIA DE CUNDINAMARCA - 296048
DESARROLLO DEL PROGRAMA DE SALUD OCUPACIONAL EN LA BENEFICENCIA DE CUNDINAMARCA - 296046
FORTALECIMIENTO  E INNOVACION DE LA INFRAESTRUCTURA TECNOLOGICA  Y DE LOS SISTEMAS DE INFORMACION DE LA BENEFICENCIA DE CUNDINAMARCA - 296047
</t>
  </si>
  <si>
    <t>Se formuló el Plan de Acción Programático 2014 (Sec. Planeación) y Plan de Acción vigencia 2014</t>
  </si>
  <si>
    <t>19 de 21=90%</t>
  </si>
  <si>
    <t>Coordinación de las auditorías en calidad a los procesos, revisión y ajuste de documentos, apoyo a la gestión de cada dependencia para el logro de la certificación en calidad de la Beneficencia de Cundinamarca.</t>
  </si>
  <si>
    <t xml:space="preserve"> Profesional Oficina Planeación</t>
  </si>
  <si>
    <t>Técnico Oficina Planeación</t>
  </si>
  <si>
    <t xml:space="preserve">Capacitación en dos sesiones con psicóloga sobre emociones destructivas,  resistencia al  cambio y compromiso institucional el 27 de septiembre.
Se envió el código de ética a todos los funcionarios por correo electrónico
</t>
  </si>
  <si>
    <r>
      <rPr>
        <sz val="9"/>
        <color indexed="8"/>
        <rFont val="Arial"/>
        <family val="2"/>
      </rPr>
      <t>COMITÉ DE CONVIVENCIA LABORAL elegido en 2012 para dos años.</t>
    </r>
    <r>
      <rPr>
        <b/>
        <sz val="9"/>
        <color indexed="8"/>
        <rFont val="Arial"/>
        <family val="2"/>
      </rPr>
      <t xml:space="preserve">
</t>
    </r>
  </si>
  <si>
    <t>4.562.202.897 de 6.547.040.539 =  69.68%</t>
  </si>
  <si>
    <t>JEFE DE OFICINA BIENES INMUEBLES</t>
  </si>
  <si>
    <t>23 / 90 = 26%</t>
  </si>
  <si>
    <t>165 / 247 = 67%</t>
  </si>
  <si>
    <t xml:space="preserve">165 arrendados de 247 que administra, 82 sin arrendar </t>
  </si>
  <si>
    <t>299 de 337 inmuebles = 89%</t>
  </si>
  <si>
    <t>337 de 337 inmuebles = 100%</t>
  </si>
  <si>
    <r>
      <rPr>
        <b/>
        <sz val="9"/>
        <color indexed="8"/>
        <rFont val="Arial"/>
        <family val="2"/>
      </rPr>
      <t xml:space="preserve">PROGRAMA CAPACITACION, BIENESTAR E INCENTIVOS
</t>
    </r>
    <r>
      <rPr>
        <sz val="9"/>
        <color indexed="8"/>
        <rFont val="Arial"/>
        <family val="2"/>
      </rPr>
      <t>Formulación y</t>
    </r>
    <r>
      <rPr>
        <sz val="9"/>
        <rFont val="Arial"/>
        <family val="2"/>
      </rPr>
      <t xml:space="preserve"> seguimiento</t>
    </r>
    <r>
      <rPr>
        <sz val="9"/>
        <color indexed="8"/>
        <rFont val="Arial"/>
        <family val="2"/>
      </rPr>
      <t xml:space="preserve"> Plan de Capacitación, Bienestar e Incentivos</t>
    </r>
  </si>
  <si>
    <t>Diseño programa de Capacitación, Bienestar e Incentivos</t>
  </si>
  <si>
    <r>
      <rPr>
        <b/>
        <sz val="9"/>
        <color indexed="8"/>
        <rFont val="Arial"/>
        <family val="2"/>
      </rPr>
      <t xml:space="preserve">BIENESTAR: </t>
    </r>
    <r>
      <rPr>
        <sz val="9"/>
        <color indexed="8"/>
        <rFont val="Arial"/>
        <family val="2"/>
      </rPr>
      <t>Celebración día de la Beneficencia el 13 de septiembre y entrega de reconocimiento a los funcionarios que cumplieron 10 y más años de servicio a la entidad, 
entrega de obsequios a todos los funcionarios con recursos de la empresa privada, celebración de fechas especiales (día de la mujer, de la secretaría, despedida de año).</t>
    </r>
  </si>
  <si>
    <t>14 DE 14 = 100%</t>
  </si>
  <si>
    <t>Secretario General Y Profesional Universitario</t>
  </si>
  <si>
    <t>Plan formulado en 2012</t>
  </si>
  <si>
    <t xml:space="preserve">Consolidó y ajustó Doris Lozano, Profesional Universitario Oficina de Planeación </t>
  </si>
  <si>
    <t>está jurídica y catastralmente desenglobado</t>
  </si>
  <si>
    <t>corresponde al ingreso total por arrendamientos de inmuebles de la entidad en 2013</t>
  </si>
  <si>
    <t>Se cumplió con todas las solicitudes de información y copias de documentos en tiempo legal.  Quedando 12 de ellas por resolver en enero de 2013.</t>
  </si>
  <si>
    <t>Caja menor aprobada y legalizada a diciembre de 2012</t>
  </si>
  <si>
    <t>Seguimiento mensual a la procedencia  por provincias  de los usuarios atendidos en los  centros de protección; Informes entregados por correo a la subgerente de Protección Social</t>
  </si>
  <si>
    <t>5 de 5=100%</t>
  </si>
  <si>
    <t>Se cumplió con metas programadas y los documentos reposan en cada centro de protección social</t>
  </si>
  <si>
    <t>2/2=100%</t>
  </si>
  <si>
    <t>Se efectuó seguimiento al Convenio de Cooperación suscrito con Secretaría de Educación y se efectuaron los seguimientos a las visitas de supervisión efectuadas por ICBF en virtud del convenio interadministrativo para la atención de 18 beneficiarios.</t>
  </si>
  <si>
    <t>40/40=100%</t>
  </si>
  <si>
    <t>50/50=100%</t>
  </si>
  <si>
    <t>48/48=100</t>
  </si>
  <si>
    <t>Los documentos se encuentran en los centros de protección.</t>
  </si>
  <si>
    <t>443/545=81%</t>
  </si>
  <si>
    <t>Se cuenta con 2 convenios con la Secretaría de Integración Social de Bogotá para protección de personas con discapacidad mental  del Proyecto de Vejez y de Discapacidad.</t>
  </si>
  <si>
    <t>24/24=100%</t>
  </si>
  <si>
    <t>0</t>
  </si>
  <si>
    <t>Diagnostico elaborado.</t>
  </si>
  <si>
    <t>Realizar el estudio de la viabilidad  de incorporar el programa de sustancias sicoactivas para la atención  en las instituciones de la Beneficencia.</t>
  </si>
  <si>
    <t>N° de Centros con la inscripción actualizada/4</t>
  </si>
  <si>
    <t xml:space="preserve">Realizar Visitas de supervisión al cumplimiento del objeto de los contratos. </t>
  </si>
  <si>
    <t>Nº de visitas realizadas/40</t>
  </si>
  <si>
    <t>3</t>
  </si>
  <si>
    <t>Nº de visitas realizadas/50</t>
  </si>
  <si>
    <t>Nº propuestas de cooperación evaluadas /2</t>
  </si>
  <si>
    <t xml:space="preserve">684 estudios de caso para ingresos 
354 estudios de caso para egresos </t>
  </si>
  <si>
    <t>4 de 4 =100%</t>
  </si>
  <si>
    <t>Número de propuestas evaluadas para la administración  de servicios de protección social</t>
  </si>
  <si>
    <t>1 de 1 = 100%</t>
  </si>
  <si>
    <t>Atención  y orientación a todas  las  personas  que lo solicitaron y  orientación a  redes  institucionales  según el caso.
468 orientación personal, 500 orientaciones  escritas</t>
  </si>
  <si>
    <t>Se realizó la depuración de cartera existente en 2013</t>
  </si>
  <si>
    <t>Una propuesta por centro</t>
  </si>
  <si>
    <t>Se actualizó el instrumento de supervisión</t>
  </si>
  <si>
    <t xml:space="preserve">                   BEN-F-OP-5020-01 - segunda versión</t>
  </si>
  <si>
    <t>40 de 40 = 100%</t>
  </si>
  <si>
    <t>La entidad cumplió en 2014 con las metas de protección de personas vulneradas, restableciendo derechos a 524 niñas y niños, 496 adolescentes, 782 adultos mayores y 1164 personas con discapacidad mental, para un total de 2966 personas,  en programas de protección social integral en 12 centros de la entidad,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1782 adultos mayores accedieron a programas municipales de atención en los cuales tuvieron recreación, alimentación, alojamiento y dotación personal, para lo cual la entidad aportó económicamente a través de 20 convenios interadministrativos.
Mediante convenios de cooperación con las comunidades religiosas que operan los centros de protección, se logró mejorar la parte física de los 12 centros de protección, contribuyendo así a mejorar los servicios y evitar deterioro de áreas muy afectadas por el uso y el tiempo.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</si>
  <si>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 xml:space="preserve">$22.258.877 ejecutado de $347.000.000 programado, equivalente a 6.4% </t>
  </si>
  <si>
    <t>Se  realizaron 8   de las reuniones programadas de acuerdo al registro de actas firmadas por los funcionarios de esta oficina  asesora</t>
  </si>
  <si>
    <t>las necesarias</t>
  </si>
  <si>
    <t>Se logró articular  conocimiento  y conceptos  para soportar la defensa judicial  de la Beneficencia de Cundinamarca.</t>
  </si>
  <si>
    <t>Informe de seguimiento y evaluación elaborado</t>
  </si>
  <si>
    <t>Estrategia diseñada con el concurso de todos los servidores,  enviada a todos los funcionarios por correo electrónico y  publicada en la web de la entidad</t>
  </si>
  <si>
    <r>
      <rPr>
        <b/>
        <u val="single"/>
        <sz val="9"/>
        <color indexed="8"/>
        <rFont val="Arial"/>
        <family val="2"/>
      </rPr>
      <t>El proyecto Entre Calles</t>
    </r>
    <r>
      <rPr>
        <sz val="9"/>
        <color indexed="8"/>
        <rFont val="Arial"/>
        <family val="2"/>
      </rPr>
      <t xml:space="preserve">, el 28 de Diciembre de 2011, por medio de la Escritura Nº 2963 de la Notaria 56 de Bogotá, amplió el plazo por 5 años más hasta el 31 de Diciembre del año 2017.  en diciembre de 2013 el constructor presentó nueva propuesta para cambio de proyecto y fue presentada al Consejo Directivo para aprobación.
</t>
    </r>
    <r>
      <rPr>
        <b/>
        <u val="single"/>
        <sz val="9"/>
        <color indexed="8"/>
        <rFont val="Arial"/>
        <family val="2"/>
      </rPr>
      <t>En el proyecto fiduciario Apotema</t>
    </r>
    <r>
      <rPr>
        <u val="single"/>
        <sz val="9"/>
        <color indexed="8"/>
        <rFont val="Arial"/>
        <family val="2"/>
      </rPr>
      <t xml:space="preserve"> </t>
    </r>
    <r>
      <rPr>
        <sz val="9"/>
        <color indexed="8"/>
        <rFont val="Arial"/>
        <family val="2"/>
      </rPr>
      <t xml:space="preserve">se está haciendo revisión jurídica, queda un lote por desarrollar, en discusión si es habitacional o Comercial.  Se está estudiando la propuesta de compra del terreno por parte del constructor
</t>
    </r>
    <r>
      <rPr>
        <b/>
        <u val="single"/>
        <sz val="9"/>
        <color indexed="8"/>
        <rFont val="Arial"/>
        <family val="2"/>
      </rPr>
      <t xml:space="preserve">El proyecto Salitre- Constructora Marquis </t>
    </r>
    <r>
      <rPr>
        <sz val="9"/>
        <color indexed="8"/>
        <rFont val="Arial"/>
        <family val="2"/>
      </rPr>
      <t>sigue en ejecución y en 2013  no se recibió participación económica de las torres 6 y 7.</t>
    </r>
    <r>
      <rPr>
        <b/>
        <sz val="9"/>
        <color indexed="8"/>
        <rFont val="Arial"/>
        <family val="2"/>
      </rPr>
      <t xml:space="preserve">
</t>
    </r>
    <r>
      <rPr>
        <b/>
        <u val="single"/>
        <sz val="9"/>
        <color indexed="8"/>
        <rFont val="Arial"/>
        <family val="2"/>
      </rPr>
      <t>El proyecto Parques del Muña</t>
    </r>
    <r>
      <rPr>
        <sz val="9"/>
        <color indexed="8"/>
        <rFont val="Arial"/>
        <family val="2"/>
      </rPr>
      <t xml:space="preserve"> se concluyó la construcción de la Etapa 4 y se escrituraron  las 22 casas que  corresponden como parte del Beneficio del 4% del valor total de las ventas de las unidades habitacionales, quedando pendiente el porcentaje del 14% de los Locales Comerciales.  Se acordó recibir el beneficio en casas y dinero y no en locales comerciales </t>
    </r>
  </si>
  <si>
    <t>Atención de Víctimas y  Mesa de Atención Humanitaria de Emergencia MAHE, Comité Departamental de Justicia Transicional: 4 reuniones (21 de marzo, 31 de mayo, 15 y 22 de noviembre),  entrega de resultados y diligenciamiento FUT. Seguimiento resultado de actividades del Plan de Acción Departamental de Atención a Víctimas.  Coordina Secretaría de Gobierno.
Comité Departamental Contra la Trata de Personas: 1 reunión (marzo 13). Resultado: Avance Plan de Acción Departamental contra la Trata de Personas.
Mesa Departamental de Mujer y Género: 3 reuniones (1 marzo, 4 abril y 16 de septiembre). Resultado avance del Plan de Acción 2013, Estrategia Mujeres Libres de Violencia.
Comité Red Departamental de Cooperación de Cundinamarca. 3 Reuniones (13 febrero, 22 marzo, 5 de junio).</t>
  </si>
  <si>
    <t>Entrega de informe trimestral de atención a víctimas del conflicto armado en desplazamiento, a la Secretaría de Gobierno</t>
  </si>
  <si>
    <t>Seguimiento mensual a la estadística de atención por centro de protección</t>
  </si>
  <si>
    <r>
      <rPr>
        <b/>
        <sz val="10"/>
        <rFont val="Arial"/>
        <family val="2"/>
      </rPr>
      <t>SECRETARIA GENERAL</t>
    </r>
    <r>
      <rPr>
        <sz val="10"/>
        <rFont val="Arial"/>
        <family val="2"/>
      </rPr>
      <t xml:space="preserve"> - ATENCION AL CIUDADANO</t>
    </r>
  </si>
  <si>
    <t>Se cumplió con metas programadas</t>
  </si>
  <si>
    <t>Se diseñó el Anexo Técnico para la protección de niños, niñas y adolescentes</t>
  </si>
  <si>
    <t>Documento Estudio de viabilidad técnica y financiera elaborado</t>
  </si>
  <si>
    <t>Elaborar un diagnostico de  Estándares de Calidad en el Instituto Campestre - Sibaté.</t>
  </si>
  <si>
    <t>Nº de visitas de apoyo  realizada por cada área/4 mensual por área para un total de 160 en 10 meses.</t>
  </si>
  <si>
    <t>Elaborar un diagnostico de  Estándares de Calidad en CBA San José de Facatativá.</t>
  </si>
  <si>
    <t>Realizar convenios, acuerdos, alianzas, en el cumplimiento de los programas de protección</t>
  </si>
  <si>
    <t>Nº de visitas de apoyo  realizada por cada área/5 mensual por área para un total de 200 en 10 meses.</t>
  </si>
  <si>
    <t>Evaluación técnica y económica de las propuestas de cooperación presentadas  con ocasión de la contratación.</t>
  </si>
  <si>
    <t>Nº de visitas de apoyo  realizada por cada área/8 mensual por área para un total de 80 en 10 meses.</t>
  </si>
  <si>
    <t>Dentro de estas acciones se obtuvo los siguientes resultados así: Fallos A favor  No 171. - En contra No. 83</t>
  </si>
  <si>
    <t>Revisar, modificar y actualizar las resoluciones internas de la Entidad que sean solicitadas a la Oficina Jurídica</t>
  </si>
  <si>
    <t xml:space="preserve">Realizar las actividades necesarias  de acuerdo  a directrices gerenciales para  la certificación  en calidad  en los procesos  de la dependencia </t>
  </si>
  <si>
    <t xml:space="preserve">La Entidad fue certificada en la norma GP 1000, proceso que fue apoyado por todos los Funcionarios de la Beneficencia, entre ellos los de la Oficina Asesora Jurídica </t>
  </si>
  <si>
    <t>seguimiento y evaluación{on a la estrategia anticorrupción y de atención al ciudadano</t>
  </si>
  <si>
    <t xml:space="preserve">100 % a Diciembre 31 de 2013. Teniendo en cuenta que cursaron veinte (20) Indagaciones preliminares; de las cuales en tres (3) expedientes se ordeno la terminación de la actuación dentro de los cuales dos (2) expedientes fueron remitidos al departamento por competencia, uno (1) fue enviado a Gerencia por impedimento. En el transcurso del año a la fecha Diciembre 31 de 2013 se han recibido veinte (20) quejas y/o informes estando quince (15) expedientes en etapa probatoria dentro de la indagación Preliminar y dos (2) en estudio y/o evaluación de merito. Lo anterior conforme a los términos legales establecidos en la ley 734 de 2002 y ley 1474 de 2011. </t>
  </si>
  <si>
    <t>Los necesarios de acuerdo a requerimientos y demás aspectos de ley</t>
  </si>
  <si>
    <t>100 % a Diciembre 31 de 2013. Teniendo en cuenta que cursaron ocho (8) Investigaciones Disciplinarias; de las cuales en dos (2) expedientes se ordeno la terminación de la actuación, cuatro (4) en etapa probatoria y dos (2) expedientes se encuentra  en estudio y/o en evaluación de merito. Lo anterior estando dentro de los términos establecidos por la ley 734 de 2002 y la ley 1474 de 2011.</t>
  </si>
  <si>
    <t>100 % A diciembre 31 de 2013. No se abrieron pliego de cargos. Lo anterior estando dentro de los términos establecidos por la ley 734 de 2002 y la ley 1474 de 2011.</t>
  </si>
  <si>
    <t>100 % A Diciembre 31 de 2013 Se ordeno la terminación de la actuación y su consecuente Archivo Definitivo de las diligencias en once (11) Expedientes; tres (3) expediente fueron remitidos al departamento por competencia, uno (1) fue remitido por competencia a la oficina de registro de instrumentos públicos y uno (1) fue remitido a la Gerencia de la Beneficencia por impedimento. Lo anterior estando dentro de los términos establecidos por la ley 734 de 2002 y la ley 1474 de 2011.</t>
  </si>
  <si>
    <t xml:space="preserve">100 %  Diciembre 31 de 2013  se envió un memorando circular No. 5040 077 del 20 de mayo de 2013, a todos los funcionarios de la Beneficencia de Cundinamarca  por correo electrónico con asunto derechos y deberes de todo servidor publico ley 734 de 2002 y 1474 de 2011. </t>
  </si>
  <si>
    <t>Se dio aplicación a las tablas de retención a todos los documentos producidos por la dependencia.</t>
  </si>
  <si>
    <t>Se realizaron todas las actividades programadas por la Gerencia General, Recurso Humano y la Oficina de Planeación frente a los procesos de  Gestión de calidad en aras de continuar con la Certificación.</t>
  </si>
  <si>
    <t>De un total de 90 inmuebles que administra directamente la entidad, se encuentran arrendados 23, con comodatos y convenios 40, centros de atención, sede administrativa y archivo 20, invadidos 3, procesos jurídicos 8 y sin arrendar 16.</t>
  </si>
  <si>
    <t>Se mantiene actualizado el Sistema de  información SIMI,  en lo referente a información descriptiva de las 338 unidades a dic. De 2013.
se procederá a actualizar la información contractual con datos de arrendatario, fechas, cánones, número de contrato, etc. y organización física de cada contrato</t>
  </si>
  <si>
    <r>
      <t xml:space="preserve">Esta oficina trabajó en los siguientes equipos:
</t>
    </r>
    <r>
      <rPr>
        <u val="single"/>
        <sz val="9"/>
        <rFont val="Arial"/>
        <family val="2"/>
      </rPr>
      <t xml:space="preserve">Subcomité Erradicación del Trabajo Infantil: </t>
    </r>
    <r>
      <rPr>
        <sz val="9"/>
        <rFont val="Arial"/>
        <family val="2"/>
      </rPr>
      <t xml:space="preserve">3 reuniones (7 de marzo, 16 de mayo, agosto 1). Resultados: Socialización del avance de la Estrategia Departamental para la Erradicación del Trabajo Infantil y resultados convenio con Compensar, articulación de acciones con Comité de Infancia y Adolescencia. Coordina Secretaría de Salud.
5 Reuniones </t>
    </r>
    <r>
      <rPr>
        <u val="single"/>
        <sz val="9"/>
        <rFont val="Arial"/>
        <family val="2"/>
      </rPr>
      <t>Comité Niñez y Adolescencia</t>
    </r>
    <r>
      <rPr>
        <sz val="9"/>
        <rFont val="Arial"/>
        <family val="2"/>
      </rPr>
      <t xml:space="preserve"> 17 de julio,13 de agosto, Septiembre 11, noviembre 13 y 18 diciembre para rendición de Cuentas Niñez y adolescencia ante Procuraduría
</t>
    </r>
  </si>
  <si>
    <t xml:space="preserve">Elaboración mensual y consolidada de Informes  de la  procedencia de los Usuarios Protegidos en los Centros de Protección Social  </t>
  </si>
  <si>
    <t>Orientación a todos los funcionarios sobre auditoría de calidad y divulgación de programación y resultados de las auditorías a todos los funcionarios y responsables de calidad en los centros de protección.</t>
  </si>
  <si>
    <r>
      <rPr>
        <b/>
        <sz val="9"/>
        <color indexed="8"/>
        <rFont val="Arial"/>
        <family val="2"/>
      </rPr>
      <t xml:space="preserve">CAPACITACION </t>
    </r>
    <r>
      <rPr>
        <sz val="9"/>
        <color indexed="8"/>
        <rFont val="Arial"/>
        <family val="2"/>
      </rPr>
      <t xml:space="preserve">de funcionarios en </t>
    </r>
    <r>
      <rPr>
        <sz val="9"/>
        <color indexed="8"/>
        <rFont val="Arial"/>
        <family val="2"/>
      </rPr>
      <t>Contratación Estatal, Estatuto Anticorrupción, Sistema Integrado de Planeación y Gestión Decreto 2482 de 2012, Sostenibilidad de los
Sistemas de Gestión,  Convivencia Laboral, Régimen de Regalías y Formulación de Proyectos, Liquidación de Sentencias contra el Estado,  Finanzas Públicas y Presupuesto, Servicio al Ciudadano, Tablas de Retención Documental,  Nuevo Código de Procedimiento Administrativo y de lo Contencioso Administrativo, Depreciación, Actualización Pensional, Manejo de Nomina y Seguridad Social.  estas capacitaciones se realizaron con la ESAP Gobernación de Cundinamarca y Cámara de Comercio de Bogotá</t>
    </r>
  </si>
  <si>
    <t>COPASO en funcionamiento y con  el apoyo de la ARP Positiva se realizó el levantamiento panorámico de riesgos.</t>
  </si>
  <si>
    <t>Adelantar el proceso de adquisición de por lo menos 3 equipos de computo y un (1) video beam, una impresora multifuncional y un escáner con  cama plana.</t>
  </si>
  <si>
    <t>100%  Se adelantó estudios de precios del mercado para la adquisición de servidores de aplicaciones, se abrió proceso en el SECOP y se encuentra en etapa de borrador, lista para la apertura.</t>
  </si>
  <si>
    <t xml:space="preserve">67 de 67 A la fecha se encuentra practicado el servicio de mantenimiento preventivo a los equipos de cómputo, se cuenta con contrato activo hasta el 29 de Junio de 2014  </t>
  </si>
  <si>
    <t>3 Contratos liquidados. Se envía informes de liquidación a la carpeta del contrato.
Liquidación contrato de alquiler hosting para www.beneficenciacundinamarca.gov.co
Liquidación Contrato actualización software antivirus.
Liquidación Contrato Actualización Licencias de Informix-Base de Datos
Liquidación Contrato Mantenimiento Preventivo correctivo para los equipos de Cómputo de la entidad.</t>
  </si>
  <si>
    <t>Se asiste a las reuniones del Comité de Gobierno en Línea Departamental en donde se fijaron estrategias para implementar el Portal Único del Departamento, la Beneficencia queda comprometida para el año 2014 iniciar la implementación del Portal de Beneficencia por Convenio interadministrativo, por tanto se fija presupuesto para estas actividades.
Se certificó a todos los funcionarios como ciudadanos digitales.</t>
  </si>
  <si>
    <r>
      <t xml:space="preserve">2 proyectos de 11 existentes demuestran avance. 
</t>
    </r>
    <r>
      <rPr>
        <b/>
        <sz val="9"/>
        <color indexed="8"/>
        <rFont val="Arial"/>
        <family val="2"/>
      </rPr>
      <t xml:space="preserve">INGRESOS: </t>
    </r>
    <r>
      <rPr>
        <sz val="9"/>
        <color indexed="8"/>
        <rFont val="Arial"/>
        <family val="2"/>
      </rPr>
      <t>$578.828.480 de $ 22.098.130.677 programado por concepto de rendimientos fiduciarios, equivalente al 2.61%</t>
    </r>
  </si>
  <si>
    <t>Se introdujo la información básica de historias clínicas de 443 personas de la población de Cundinamarca y del proyecto de vejez de la Secretaría de Integración Social.  En 2014 se continuar{a con actualización e inclusión de nueva información al sistema de información</t>
  </si>
  <si>
    <t>Subgerente, Profesionales de Protección Social, Directores centros de Protección.</t>
  </si>
  <si>
    <t>Apoyo a la supervisión de los programas de protección en áreas de  nutrición, sicología,  enfermería, financiera, control y vigilancia a mantenimiento físico.</t>
  </si>
  <si>
    <t>Se realizan 2 visitas al mes por cada centro para un total de 100 al año y  para solucionar el hallazgo reportado por la Contraloría de Cundinamarca, se reforzó el proceso de apoyo a la supervisión en las áreas de Nutrición, Enfermería,  psicología.</t>
  </si>
  <si>
    <t>30 de 30</t>
  </si>
  <si>
    <t>Se envió requerimiento  a las áreas que presentaron procesos con riesgo bajo, solicitándoles plan de mejoramiento para aminorar o subsanar el riesgo.     Se realizará seguimiento al plan de mejoramiento en 2014</t>
  </si>
  <si>
    <t>Se verificaron los Planes de Mejoramiento a las dependencias a las que hubo de hacerles  requerimiento.  El 10% restante está sujeto a términos judiciales.</t>
  </si>
  <si>
    <t>YANIT ESTHER MORA MOSCOTE</t>
  </si>
  <si>
    <t>Gerente General</t>
  </si>
  <si>
    <t xml:space="preserve">$70.000.000 ejecutado de $300.000.000 programado, equivalente a 23.3% </t>
  </si>
  <si>
    <t>se tiene convenio con la secretaría de Integración social de Bogotá y 104 convenios con  alcaldías municipales para la protección de usuarios procedentes de los municipios en centros de adulto mayor y discapacidad mental</t>
  </si>
  <si>
    <t>Actualización   de la inscripción  de los servicios  prestados ante la Secretaría de Salud Departamental</t>
  </si>
  <si>
    <t>Durante el año se realizó seguimiento permanenete por los profesionales  y técnico de la dependencia a  546 procesos, distribuidos así:  430 ordinarios laborales, 95 Administrativos, otros 21 (pertenencia, expropiación, prueba anticipada, ejecutivos laborales).
adicionalmente se respondieron  80 Tutelas, 35 Derechos de petición y se elaboraron 12 conceptos jurídicos.</t>
  </si>
  <si>
    <t xml:space="preserve">En 2013 se atendieron y tramitaron 625 peticiones, quejas y reclamos así:
*262: SOLICITUDES, en su mayoría de los usuarios de los centros de protección; en relación con el año 2012 aumentaron las solicitudes en un 46.45% . 
*264 FELICITACIONES y AGRADECIMIENTOS de los protegidos por la atención y prestación del servicio; en relación con el año 2012 aumentaron las felicitaciones en un 12.12%.
*96 QUEJAS, todas de los protegidos por problemas menores de interrelación entre ellos; por ese concepto en relación con el año 2012 aumentaron en un 9,38%. 
*03 radicados como RECLAMOS por problemas entre los niños; en relación con el año 2012 disminuyeron los reclamos en un 70%. 
165 registros de personas atendidas por la funcionaria encargada del SIAC; en relación con el año 
2012 aumentaron las personas atendidas en un 47,9%. </t>
  </si>
  <si>
    <t xml:space="preserve">601 en total usuarios y familias ENCUESTADAS:- 342 en niñez; - 212 adultos mayores; - 113 personas con discapacidad mental, con los siguientes resultados.  En niñez y adolescencia la calificación del servicio en nivel excelente y bueno es del 95%; en adulto mayor de 97.5% y en discapacidad mental de 95% 
En general se identificó aceptación muy positiva del servicio, agradecimiento con la Beneficencia por los servicios recibidos, no se manifestó inconformidad y se percibe un alto nivel de compromiso con la entidad y los operadores de los servicios.  </t>
  </si>
  <si>
    <t>625 DE 625 = 100%</t>
  </si>
  <si>
    <t>439 de 600 = 73%</t>
  </si>
  <si>
    <t>407 de 500 = 81%</t>
  </si>
  <si>
    <t>616 de 630 = 98%</t>
  </si>
  <si>
    <t>1110 de 1200 = 93%</t>
  </si>
  <si>
    <t>4</t>
  </si>
  <si>
    <t>4 de 4=100%</t>
  </si>
  <si>
    <t>No se programó para 2014</t>
  </si>
  <si>
    <t>Los cuatros centros en funcionamiento fueron inscritos ante la Secretaria de Salud de Cundinamarca</t>
  </si>
  <si>
    <t>Se revisaron y ajustaron las 4 propuestas técnicas de los centros de protección social y se recibieron los ajustes efectuados a las mismas</t>
  </si>
  <si>
    <t>Se actualizaron los documentos de anexos técnicos para los cuatro centros de protección de niños, niñas y adolescentes con los que se efectuó la contratación vigente.</t>
  </si>
  <si>
    <t>Se elaboraron certificaciones mensuales por cada uno de los cuatro contratos.</t>
  </si>
  <si>
    <t>Se realizaron los ajustes al anexo técnico relacionados con el modelo de atención.</t>
  </si>
  <si>
    <t xml:space="preserve">El pliego de condiciones se ajustó para la presente vigencia </t>
  </si>
  <si>
    <t>La Supervisión realizó 40 visitas durante el primer semestre a los C.B.A.</t>
  </si>
  <si>
    <t>Se han certificado las cuentas hasta el mes de Junio de 2014</t>
  </si>
  <si>
    <t xml:space="preserve">Se realizó revisión de las propuestas para la administración de los C.B.A. </t>
  </si>
  <si>
    <t>El instrumento de supervisión para el programa de Adulto Mayor, se ajustó de acuerdo a los nuevos lineamientos.</t>
  </si>
  <si>
    <t xml:space="preserve">La supervisión de apoyo realiza 1 visita por C.B.A. al mes, para un total de 90 a 30 de junio.  </t>
  </si>
  <si>
    <t>2</t>
  </si>
  <si>
    <t>75% =75%</t>
  </si>
  <si>
    <t>Se introdujo la información básica de historias clínicas de 443 personas de la población de Cundinamarca y del proyecto de vejez de la Secretaría de Integración Social.  En 2014 se continuará con actualización e inclusión de nueva información al sistema de información</t>
  </si>
  <si>
    <t>No se programó para  2014</t>
  </si>
  <si>
    <t xml:space="preserve">243 orientaciones  personales
158 orientaciones  escritas
 401 casos  atendidos
</t>
  </si>
  <si>
    <t>411 para ingreso
198 para  egreso</t>
  </si>
  <si>
    <t>Se evaluaron dos propuestas presentadas</t>
  </si>
  <si>
    <t>22 de 40 programadas = 55%</t>
  </si>
  <si>
    <t>12 de 24 programadas = 50%</t>
  </si>
  <si>
    <t>La ejecución a  la fecha es $0</t>
  </si>
  <si>
    <t>No han solicitado disponibilidades presupuestales.</t>
  </si>
  <si>
    <t>37.08%</t>
  </si>
  <si>
    <t>No se ha podido identificar la cartera inmobiliairia especialmente de arrendamientos, la oficina de Bienes y la Oficina jurídica se encuentran en el proceso de depuración de la misma. Una vez se identifique los valores reales, se determinarán las acciones a seguir y el apoyo de la subgerencia financiera en el cobro respectivo.</t>
  </si>
  <si>
    <t>Los Estados Financieros Vigencia 2013 fueron aprobados según Consejo Directivo de Abril 10 de 2014.</t>
  </si>
  <si>
    <t>Se han registrado los bienes inmuebles según conciliacion de Contabilidad Vs Oficina Integral de Bienes Inmuebles a Junio 30 de 2014</t>
  </si>
  <si>
    <t>Se han presentado todos los informes a los entes de control a Junio 30 de 2014.</t>
  </si>
  <si>
    <t>Se ha presentado y cancelado las declaraciondes de Retencion en la Fuente, Iva e Ica a Junio 2014</t>
  </si>
  <si>
    <t>En la medida de los tiempos disponbibles se adelanta esta labor.</t>
  </si>
  <si>
    <t>Se ha soportado los documentos solicitados en el proceso de calidad en un 100%</t>
  </si>
  <si>
    <t>Se atiende con oportunidad y claridad a los usuarios.</t>
  </si>
  <si>
    <t>El recaudo de los ingresos corrientes y los Recursos de Capital  dependen de otras áreas; No obstante la Subgerencia Financiera ha venido presentando alternativas a la gerencia para la generación de nuevos recursos, adicionalmente se apoya a las áreas generadoras de ingresos en los trámites para el recaudo de efectivo.</t>
  </si>
  <si>
    <t xml:space="preserve">Se realizó Comité de Sostenibilidad Contable el dia 25 de Febrero de 2014 </t>
  </si>
  <si>
    <t>Se ha avanzado en un 70% en los documentos presupuestales</t>
  </si>
  <si>
    <t xml:space="preserve">100 % a Junio 30 de 2014, teniendo en cuenta que cursaron 8 indagaciones preliminares.  Conforme a los términos legales establecidos en la ley 734 de 2002 y ley 1474 de 2011. </t>
  </si>
  <si>
    <t>En el transcurso del año a la fecha junio 30 de 2014 se han recibido 8 quejas y/o informes, encontrandose veinticuatro (24) en etapa probatoria dentro de la indagacion preliminar, dos (2) fueron fallados con auto de archivo, dos (2) expedientes fueron enviados al departamento por competencia y en uno (1) el Jefe de la Oficina se declaro impedido para adelantar el proceso y fue enviado por competencia a la Gerencia General.</t>
  </si>
  <si>
    <t>100 % a Junio 30 de 2014. Teniendo en cuenta que cursaron seis (6) Investigaciones Disciplinarias. Lo anterior dentro de los términos establecidos por la ley 734 de 2002 y la ley 1474 de 2011.</t>
  </si>
  <si>
    <t>En el transcurso del año a la fecha junio 30 de 2014 se ha actudo en seis (6) Investigaciones Disciplinarias de las cuales en cuatro (4) expedientes se ordeno la terminación de la actuación, uno (1) en etapa probatoria y un (1) expedientes se encuentra  en estudio y/o en evaluación de merito.</t>
  </si>
  <si>
    <t>100 % A Junio 30 de 2014. No se abrieron pliego de cargos. Lo anterior estando dentro de los términos establecidos por la ley 734 de 2002 y la ley 1474 de 2011.</t>
  </si>
  <si>
    <t>En el transcurso del año a la fecha junio 30 de 2014, de acuerdo al estudio y/o evaluacion de merito, no dio lugar a abrir pliego de cargos en ningun proceso</t>
  </si>
  <si>
    <t>100 % A Junio 30 de 2014, Se ordeno la terminación de la actuación y su consecuente Archivo Definitivo de las diligencias en nueve (9) Expedientes. Lo anterior estando dentro de los términos establecidos por la ley 734 de 2002 y la ley 1474 de 2011.</t>
  </si>
  <si>
    <t xml:space="preserve">En el transcurso del año a la fecha junio 30 de 2014, de acuerdo al estudio y/o evaluacion de merito de los nueve (9) expedientes, en seis (6) Expedientes se ordeno la terminación de la actuación y su consecuente Archivo definitivo de las diligencias,  dos (2) expediente fueron remitidos al departamento por competencia y uno (1) fue remitido a la Gerencia de la Beneficencia por impedimento. </t>
  </si>
  <si>
    <t xml:space="preserve">0 %  A Junio 30 de 2014,Capacitación sobre el Código Único Disciplinario  a los servidores públicos de la entidad y/o circulares preventivas de faltas disciplinarias a los funcionarios. aun no se ha enviado circular, memorando o realizado capacitacion a los funcionarios de la Beneficencia de Cundinamarca  sobre el Código Único Disciplinario para la prevención de faltas disciplinarias y en procedimientos disciplinarios. </t>
  </si>
  <si>
    <t xml:space="preserve">En el transcurso del año a la fecha junio 30 de 2014, aun no se ha enviado circular, memorando o realizado capacitacion a los funcionarios de la Beneficencia de Cundinamarca  sobre el Código Único Disciplinarioa  los servidores públicos  para la prevención de faltas disciplinarias y en procedimientos disciplinarios. </t>
  </si>
  <si>
    <t xml:space="preserve">40% A junio 30 de 2014, Aplicación tablas de retencion </t>
  </si>
  <si>
    <t>En el transcurso del año a la fecha junio 30 de 2014, se ha dado aplicación al 40% programado en la aplicación de las tablas de retencion a los documentos producidos por la dependencia.</t>
  </si>
  <si>
    <t xml:space="preserve">100 % A Junio 30 de 2014, sobre actividades  para la  certificación en calidad de los procesos de la dependencia </t>
  </si>
  <si>
    <t>En el transcurso del año a la fecha junio 30 de 2014, se han realizado todas las actividades de acuerdo a las directrices de la Gedrencia General para mantener la certificacion en calidad de cada uno de los procesos existentes.</t>
  </si>
  <si>
    <t xml:space="preserve">100% Las licencias se encuentran debidamente actualizadas y activo el soporte para atender cualquier eventualidad hasta el 30 de Septiembre de 2014, </t>
  </si>
  <si>
    <t>67 de 67  vigencia hasta 24 de Febrero de 2015</t>
  </si>
  <si>
    <t>Se radicó en Gerencia Los estudios Previos y estudio de mercado para  compra de 5 equipos de cómputo  (1) video Beam  y una impresora multifuncional</t>
  </si>
  <si>
    <t>De Enero 1 a 30 de Junio de 2014 se atendido 76 soportes.para el Primer Semestre no quedó ningún soporte por atender.</t>
  </si>
  <si>
    <t>3 de 3; Supervisión Contrato actualización software antivirus.
Supervisión Contrato, Mantenimiento preventivo correctivo equipos de cómputo,
Supervisión Contrato Actualización Licencias de Informix-Base de Datos</t>
  </si>
  <si>
    <t>A la Fecha lo contratos se encuentran en ejecución, por tanto no se han liquidado ninguno</t>
  </si>
  <si>
    <t>20%</t>
  </si>
  <si>
    <t>Apoyo en la etapa de implementación del sistema SISPRO - EN LOS CENTROS jj Vargas y La Colonia</t>
  </si>
  <si>
    <t>Participación del primer Comité de Gobierno en Línea
Apoyo para la automatización de trámites de la entidad:
&gt; Servicios de Protección Social
&gt;Asesoría, viabilidad y registro de proyectos de adulto mayor procedentes de los municipios de Cundinamarca
GTrámityes que se encuentran en el SUIT para revisión.</t>
  </si>
  <si>
    <t>Página actualziada en la medida que los responsables de la información la env+ían</t>
  </si>
  <si>
    <t>En la documentación del Proceso de Informática se aplican las CORRESPONDIENTES TABLAS DE RETENCIÓN</t>
  </si>
  <si>
    <t>sse cumplió con las actividades relacionadas con la auditoría de calidad 2014.</t>
  </si>
  <si>
    <t>Se ha cumplido con lo programado a la fecha</t>
  </si>
  <si>
    <t>Se efectuó el ajuste legal y técnico en el anexo técnico para la contratación de protección de niños, niñas y adoelscentes durante al año 2014</t>
  </si>
  <si>
    <t>Subgerente, Profesionales de Protección Social</t>
  </si>
  <si>
    <t>Subgerente y Profesionales de Protección Social</t>
  </si>
  <si>
    <t xml:space="preserve">Se efectuó la actualización de los protocolos de bioseguridad en los 4 centros de protección social para niños, niñas y adolescentes. Los documentos se hallan en los centros de protección. </t>
  </si>
  <si>
    <t>Subgerente, Profesionales de Protección Social, Directores de los centros de Protección.</t>
  </si>
  <si>
    <t>Se realizó el estudio que fue presentado a la Gerencia General</t>
  </si>
  <si>
    <t>Diagnóstico elaborado.</t>
  </si>
  <si>
    <t>Se inició en el mes de julio la aplicación de los estándares de la Beneficencia de Cundinamarca para niños, niñas y adolescentes en el Instituto Campestre.</t>
  </si>
  <si>
    <t>Número de  Estándares de oferta y demanda definidos por centro / Número Total de Centros</t>
  </si>
  <si>
    <t>Se efectuó seguimiento en el primer semestre en conjunto con la Secretaría de Educación al Convenio 232 de 2009 que se desarrolla en  los 4 centros de protección social de NNA de la la Entidad.</t>
  </si>
  <si>
    <t>Actualización de la inscripción  de los servicios  prestados en los centros de protección ante la Secretaría de Salud Departamental.</t>
  </si>
  <si>
    <t>Número de Centros con la inscripción actualizada/Número total de centros (4) *100</t>
  </si>
  <si>
    <t xml:space="preserve">Número de informes de  seguimiento a convenios, acuerdos, alianzas suscritos </t>
  </si>
  <si>
    <t>Número propuestas evaluadas para la administración  de servicios de protección social</t>
  </si>
  <si>
    <t>Número de instrumentos  de supervisión elaborados</t>
  </si>
  <si>
    <t>(Número de visitas realizadas/ 40 programadas)*100</t>
  </si>
  <si>
    <t>Número de visitas de apoyo  realizada por cada área/4 mensual por área para un total de 160 en 10 meses.</t>
  </si>
  <si>
    <t>35 de 40= 87%</t>
  </si>
  <si>
    <t>160/160=100%</t>
  </si>
  <si>
    <t>68 de 160 =43%</t>
  </si>
  <si>
    <t>Se efectuaron 63 visitas en total por parte de los profesionales de apoyo a la supervisión y 5 visitas de control financiero y apoyo al mantenimiento locativo.</t>
  </si>
  <si>
    <t>20 de 50 = 40%</t>
  </si>
  <si>
    <t>Subgerente de protección social, supervisores de los servicios</t>
  </si>
  <si>
    <t>Se elaboraron 5 informes correspondientes a la contratación anterior (2013) por cada uno de los 5 instituciones en funcionamiento en el mes de enero de 2014.
Se elaboraron 5 informes por cada uno de los 4 centros en funcionamiento para la contratación vigente para un total de 20 en los meses de Febrero a Junio de 2014.</t>
  </si>
  <si>
    <t>(Número de cuentas certificadas/ 48 programadas) * 100</t>
  </si>
  <si>
    <t>(Número de Informes de supervisión elaborados / Número programado)  * 100</t>
  </si>
  <si>
    <t>24 de 48 = 50%</t>
  </si>
  <si>
    <t>Proteger integralmente a 630 adultos mayores en los centros de protección de la Beneficencia</t>
  </si>
  <si>
    <t>(Número de personas mayores protegidas en el año / 630 programadas) *100</t>
  </si>
  <si>
    <t xml:space="preserve">Se gestiona con comisarias de familiay alcaldías municipales la corresponsabilidad en atención del aduto mayor y se logra mantener llenos los cupos de los centros de protección </t>
  </si>
  <si>
    <t>Se elaboró el diagnóstico de  Estándares de Calidad en CBA San José de Facatativá.</t>
  </si>
  <si>
    <t>Número de convenios, acuerdos, alianzas realizados</t>
  </si>
  <si>
    <t>7 de 50 = 14%</t>
  </si>
  <si>
    <t>Hasta el mes de junio solo se suscribieron 7 contratos con alcaldías municipales por ley de garantías,  se adicionaron  23 contratos con los municipios.</t>
  </si>
  <si>
    <t>Realizar las actividades precontractuales de los servicios de protección social al adulto mayor</t>
  </si>
  <si>
    <t>Realizar las actividades precontractuales de los servicios de protección social a niñez y adolescencia</t>
  </si>
  <si>
    <t>Se tiene convenio con la Secretaría de Integración Social de Bogotá y 104 convenios con  alcaldías municipales para la protección de usuarios procedentes de los municipios en centros de adulto mayor y discapacidad mental</t>
  </si>
  <si>
    <t>90 de 200 = 45%</t>
  </si>
  <si>
    <t>40 de 45= 89%</t>
  </si>
  <si>
    <t>25 de 50 =50%</t>
  </si>
  <si>
    <t>30 de 60=50%</t>
  </si>
  <si>
    <t>Revisión y análisis de los proyectos presentados  con ocasión de la contratación con municipios para apoyo de programas de atención al adulto mayor.</t>
  </si>
  <si>
    <t>Nº proyectos revisados / Nº de contratos interadministrativos.</t>
  </si>
  <si>
    <t>Adultos mayores participantes en los programas</t>
  </si>
  <si>
    <t>Gerente y Subgerente</t>
  </si>
  <si>
    <t>(Nº de personas con discapacidad mental protegidas/ 1200 Programado) * 100</t>
  </si>
  <si>
    <t>Se actualizó anexo técnico para la contratación vigencia 2014.</t>
  </si>
  <si>
    <t xml:space="preserve">Se hace seguimiento a traves del comité de seguridad del paciente, se cuenta con los protocolos actualizados,  con la matriz ameef, se realiza  identificacion de riesgos potenciales, se califica de 5 a 15, se realiza seguimiento a esta,  se implementan  acciones preventivas y correctivas. </t>
  </si>
  <si>
    <t>Falta un 25% de información por parametrizar (hoja neurológica,  signos vitales, graficar, escala de norton, morse y barthel).</t>
  </si>
  <si>
    <t>Número de propuestas evaluadas</t>
  </si>
  <si>
    <t>se evaluacron 2 propuestas, una por cad centro</t>
  </si>
  <si>
    <t>Se realizaron 78 visitas  por los profesionales de apoyo  a la supervision.</t>
  </si>
  <si>
    <t>La entidad ha cumplido satisfactorimente en 2014 con las metas de protección de personas vulneradas,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</si>
  <si>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Se ejecutaron $3.428.022.790 de $3.428.022.790 programado = 100%</t>
  </si>
  <si>
    <t>Se ejecutaron $2.950.401.020 de $3.363.022.790 programado = 87.73%</t>
  </si>
  <si>
    <t>Ejecutar $7.450.000.000 en la protección del adulto mayor en los centros de la Beneficencia y convenios de cofinanciación con municipios de Cundinamarca</t>
  </si>
  <si>
    <t>Ejecutar $12.200.000.000 para  desarrollo del proyecto de protección a personas con discapacidad mental crónica en los centros de la Beneficencia.</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</si>
  <si>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</si>
  <si>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</si>
  <si>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$ 926.313.840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</si>
  <si>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$ 1.356.530.700
Acuerdos 03 y 04 de enero 22 de 2014, decreto 037 de 28 de febrero /2014.
Se tienen recursos  comprometidos a 31 de diciembre para la prestación de los servicios.</t>
  </si>
  <si>
    <t>Se ejecutaron $6.972.008.178 de $6.983.686.160 = 99.83%</t>
  </si>
  <si>
    <t>Se ejecutaron $11.643.967.583 de $11.697.469.300 = 99.54%</t>
  </si>
  <si>
    <t>Valor de acuerdo a la solicitudes que han llegado de la oficina de recurso humano</t>
  </si>
  <si>
    <t>Se ejecutaron $3.059.300 de 44.100.000 programado = 6.94%</t>
  </si>
  <si>
    <t>Se realizó levantamiento de oferta y demanda por centro de protección, identificando talento humano, según perfil epidemiológico de los usuarios,.  Se elaboró semaforización del riesgo.  El resultado es parte de los anexos técnicos diseñados para 2014</t>
  </si>
  <si>
    <t xml:space="preserve">METAS POR ACTIVIDAD </t>
  </si>
  <si>
    <t xml:space="preserve">INDICADOR </t>
  </si>
  <si>
    <t>EJE ESTRATEGICO/PROGRAMA/SUBPROGRAMA/PROYECTO</t>
  </si>
  <si>
    <t>ACTIVIDADES PROGRAMADAS</t>
  </si>
  <si>
    <t>Formular los planes de acción y de inversión requeridos para la Entidad</t>
  </si>
  <si>
    <t xml:space="preserve">Consolidar y presentar la información estadística mensual  y de procedencia de atención de usuarios en centros de protección </t>
  </si>
  <si>
    <t xml:space="preserve">Técnico de la Oficina Planeación </t>
  </si>
  <si>
    <t>Jefe Oficina de Planeación, Profesional y Técnico Oficina</t>
  </si>
  <si>
    <t>Subgerente y Profesional de Protección Social</t>
  </si>
  <si>
    <t>Realizar seguimiento a la efectividad del programa nutricional de la población asistida</t>
  </si>
  <si>
    <t>Subgerente, Profesionales de Protección Social, Directores y nutricionistas de centros de Protección</t>
  </si>
  <si>
    <t xml:space="preserve">Gestión Interinstitucional de recursos para la prestación de los servicios. </t>
  </si>
  <si>
    <t>Revisión y verificación documental  de casos y realizar las visitas domiciliarias a que haya lugar.</t>
  </si>
  <si>
    <t xml:space="preserve">Administrar la ejecución del presupuesto de inversión de la entidad </t>
  </si>
  <si>
    <t xml:space="preserve">Administrar la ejecución del presupuesto de funcionamiento de la entidad </t>
  </si>
  <si>
    <t>Administrar la ejecución presupuestal de los recursos asignados para garantizar las funciones administrativas que en cumplimiento de la ley desarrolla la Beneficencia</t>
  </si>
  <si>
    <t>Rendición oportuna de Informes financieros (contabilidad, tesorería y presupuesto) a Organismos de Control (Contaduría General, Contraloría Departamental, DIAN, Secretaria de Hacienda Distrital)</t>
  </si>
  <si>
    <t>(Número de Declaraciones presentadas /Número de Declaraciones establecidas 24) x 100</t>
  </si>
  <si>
    <t>Profesional Contabilidad y Gerente General</t>
  </si>
  <si>
    <t>Asistencia y asesoría jurídica a la entidad</t>
  </si>
  <si>
    <t>Seguimiento al 100% de los procesos judiciales activos</t>
  </si>
  <si>
    <t xml:space="preserve">Realizar las actividades judiciales requeridas a la Oficina
</t>
  </si>
  <si>
    <t>(Número de Derechos de petición respondidos en términos de ley / Número Derechos petición recibidos en la vigencia) x 100</t>
  </si>
  <si>
    <t>(Número de Acciones de tutelas respondidas en términos de ley / Número tutelas que requieren respuesta en la vigencia) x 100</t>
  </si>
  <si>
    <t>(Número de procesos atendidos en la vigencia / Número de procesos notificados en la vigencia) x 100</t>
  </si>
  <si>
    <t>(Número de resoluciones revisadas y actualizadas durante la vigencia / Número de solicitudes recibidas) x 100</t>
  </si>
  <si>
    <t>Digitar la información para mantener actualizado el Sistema de Información Inmobiliario  y actualización, escaneo y publicación de los documentos relevantes en la Oficina</t>
  </si>
  <si>
    <t>Control y seguimiento a la cartera de los bienes inmuebles de la entidad</t>
  </si>
  <si>
    <t>PROCESO CONTROL INTERNO</t>
  </si>
  <si>
    <t xml:space="preserve">Practicar auditorías internas, de calidad y gestión a   los procesos y procedimientos en las diferentes áreas y centros de protección social. </t>
  </si>
  <si>
    <t>Realizar  auditorías internas y de gestión a los procesos de la Entidad</t>
  </si>
  <si>
    <t xml:space="preserve">PROCESO CONTROL DISCIPLINARIO INTERNO </t>
  </si>
  <si>
    <t>PROCESO GESTION TALENTO HUMANO</t>
  </si>
  <si>
    <t>Realizar el acompañamiento y seguimiento al proceso de evaluación de desempeño de los funcionarios de la Entidad en el marco de la ley.</t>
  </si>
  <si>
    <t>(Número de acuerdos de gestión evaluados / número total de gerentes públicos)  x 100</t>
  </si>
  <si>
    <t>Secretario General y Profesional Universitario</t>
  </si>
  <si>
    <t xml:space="preserve">Realizar las actividades programadas en el Plan Institucional de Bienestar, Capacitación e Incentivos </t>
  </si>
  <si>
    <t>(Número de actividades de Bienestar e Incentivos realizadas / Número de actividades programadas) x 100</t>
  </si>
  <si>
    <t>(Número de actividades de capacitación realizadas / Número de actividades programadas) x 100</t>
  </si>
  <si>
    <t>Hacer seguimiento al ausentismo e identificar las causas y soluciones</t>
  </si>
  <si>
    <t>Expedir certificaciones de información consignada en las historias laborales y manuales de funciones.</t>
  </si>
  <si>
    <t>(Número de certificaciones expedidas en los términos de ley / Número de certificaciones solicitadas) x 100</t>
  </si>
  <si>
    <t>Gerente General,  Profesional Universitario.</t>
  </si>
  <si>
    <t>(Número  de terminales de trabajo actualizadas con licencia antivirus/ Número total de terminales) x 100</t>
  </si>
  <si>
    <t>(Número de equipos nuevos instalados/Número de equipos nuevos requeridos) x 100</t>
  </si>
  <si>
    <t>Gerente General, Secretario General,  Profesional Universitario.</t>
  </si>
  <si>
    <t>(Número de equipos con mantenimiento preventivo y correctivo/Número total de equipos) x 100</t>
  </si>
  <si>
    <t>(Número de Soportes  atendidos / Número de Soportes requeridos) x 100</t>
  </si>
  <si>
    <t xml:space="preserve">Profesional Universitario </t>
  </si>
  <si>
    <t>Formular el Plan Anual de Adquisiciones de la entidad y realizar su seguimiento</t>
  </si>
  <si>
    <t>Elaborar procesos de compra de papelería y útiles de oficina, en el marco de la ley</t>
  </si>
  <si>
    <t>Realizar las compras de papelería y elementos de oficina en la tienda virtual del Estado Colombiano con grandes superficies (Colombia Compra Eficiente), siguiendo procedimiento interno de expedición de CDP, orden de compra, RP, recibo de elementos y pago al proveedor(es)</t>
  </si>
  <si>
    <t>(Número de procesos de compra al año/ Número de compras programadas al año) x 100</t>
  </si>
  <si>
    <t>Realizar la verificación de inventarios en los centros de protección y dependencias de la entidad.</t>
  </si>
  <si>
    <t>Verificar los inventarios de bienes devolutivos en los centros de protección  e inventarios de los funcionarios de la entidad.</t>
  </si>
  <si>
    <t>(Número de Inventarios verificados / Número de inventarios a verificar) x 100</t>
  </si>
  <si>
    <t>Mantener el registro de bienes y elementos actualizado en el aplicativo de inventarios.</t>
  </si>
  <si>
    <t>(Número de bienes y elementos actualizados en el aplicativo /Total de bienes y elementos en inventario)  x 100</t>
  </si>
  <si>
    <t xml:space="preserve">(Número de procesos de bajas realizados/ Número programado de bajas para la vigencia 1) x 100 </t>
  </si>
  <si>
    <t>Almacenista, Auxiliares y Gerente General</t>
  </si>
  <si>
    <t>(Número de actividades implementadas / Total de actividades programadas) x 100</t>
  </si>
  <si>
    <t xml:space="preserve">Secretario General, Profesional de Gestión Documental y Profesional Informática
</t>
  </si>
  <si>
    <t>Administrar y garantizar la  conservación y control de la documentación de la entidad</t>
  </si>
  <si>
    <t>Profesional Especializado, Técnico Administrativo</t>
  </si>
  <si>
    <t>Realizar las trasferencias de los documentos al archivo central de la entidad, previa aplicación de TRD por los responsables en cada dependencia.</t>
  </si>
  <si>
    <t xml:space="preserve">Eje integración y Gobernanza, programa Cundinamarca a su Servicio, Subprograma Gestión Publica Eficiente, Moderna al Servicio al Ciudadano </t>
  </si>
  <si>
    <t>Evaluar la satisfacción de los usuarios de los servicios prestados en la sede administrativa de la entidad, aplicando encuestas de satisfacción.</t>
  </si>
  <si>
    <t>Formular, ejecutar y hacer seguimiento a las  actividades del Plan de Bienestar, Capacitación e Incentivos</t>
  </si>
  <si>
    <t>Realizar el mantenimiento de los equipos de cómputo de la entidad de acuerdo a las garantías y contratación del servicio.</t>
  </si>
  <si>
    <t xml:space="preserve">Profesional en trabajo social.  </t>
  </si>
  <si>
    <t>(Número de respuestas a solicitudes de conceptos / Número de solicitudes en la vigencia) x 100</t>
  </si>
  <si>
    <t>Jefe Oficina Control Disciplinario Interno</t>
  </si>
  <si>
    <t>PROCESO GESTIÓN INFORMÁTICA</t>
  </si>
  <si>
    <t>PROCESO ATENCIÓN AL CIUDADANO</t>
  </si>
  <si>
    <t xml:space="preserve"> PROCESO GESTIÓN CONTRACTUAL</t>
  </si>
  <si>
    <t>Realizar el Seguimiento a la Gestión institucional</t>
  </si>
  <si>
    <t>(Número de documentos actualizados y socializados /Número total de solicitudes de actualización) x 100</t>
  </si>
  <si>
    <t>Jefe de Oficina, Profesional Técnico y  Profesional  de la Oficina de Planeación</t>
  </si>
  <si>
    <t>(1 informe de Revisión por la dirección elaborado y publicado / 1 programado) x 100</t>
  </si>
  <si>
    <t>Lograr en la vigencia el mantenimiento de la certificación del Sistema Integrado de Gestión de la Entidad</t>
  </si>
  <si>
    <t xml:space="preserve">(Número de Actividades ejecutadas)  / Número de Actividades programadas ) x 100 </t>
  </si>
  <si>
    <t>Mantener actualizado el link de Transparencia y acceso a la Información,  en el portal web de la entidad, con los informes periódicos emitidos por las diferentes dependencias de la entidad, en cumplimiento de la normatividad vigente.</t>
  </si>
  <si>
    <t>Realizar seguimiento al  Plan de Acción, Plan Indicativo, POAI y Plan de Asistencia Técnica.</t>
  </si>
  <si>
    <t>Administrar la ejecución presupuestal de los recursos asignados para la protección de las personas mayores en los centros de la Beneficencia.</t>
  </si>
  <si>
    <t>(Número de procesos judiciales activos con seguimiento/ Total procesos activos) x 100</t>
  </si>
  <si>
    <t>Secretario General, Profesional Universitario</t>
  </si>
  <si>
    <t>Enviar a la Secretaría General los informes periódicos emitidos por la dependencia, que deban publicarse en el portal web de la entidad en cumplimiento de la normatividad vigente.</t>
  </si>
  <si>
    <t>(Número de Informes presentados/ Número de Informes reglamentados 60) x 100</t>
  </si>
  <si>
    <t>(Número de informes publicados en el portal de la entidad / Número de informes de la dependencia que se deban publicar) x 100</t>
  </si>
  <si>
    <t xml:space="preserve">(Número de informes entregados a entes de control / 14 informes ordenados) x 100    </t>
  </si>
  <si>
    <t xml:space="preserve">(Número Total de hallazgos subsanados por las dependencias/ Número de hallazgos reportados en planes de mejoramiento) x 100 </t>
  </si>
  <si>
    <t>(Número de Expedientes en Indagación Preliminar/ total de quejas recibidas-expedientes archivados, trasladados o en otra atapa) x 100</t>
  </si>
  <si>
    <t>(Número  de Investigaciones Disciplinarias/ Número  Total de quejas recibidas que ameritan investigación disciplinaria) x 100</t>
  </si>
  <si>
    <t>(Número de Auto de Cargos/ Número Total de Investigaciones Disciplinarias) x 100</t>
  </si>
  <si>
    <t>(Número  de Fallos / Número Total de Investigaciones Disciplinarias para fallo) x 100</t>
  </si>
  <si>
    <t>(Número de  remisiones a otros competentes/Número de Quejas que requieren remisión) x 100</t>
  </si>
  <si>
    <t>Implementar el Sistema de Gestión Documental ORFEO en el Archivo General de la entidad</t>
  </si>
  <si>
    <t>(Número de personas que calificaron su nivel de Satisfacción entre bueno y excelente / Número total de personas encuestadas) x 100</t>
  </si>
  <si>
    <t xml:space="preserve">(Número de contratos suscritos/ Número de contratos requeridos) x 100 </t>
  </si>
  <si>
    <t>(Número de Adultos Mayores con condición normal nutricional/ Número total de Adultos Mayores atendidos) x 100</t>
  </si>
  <si>
    <t>(Número de Estados Financieros  Aprobados/Total programados 1) x 100</t>
  </si>
  <si>
    <t>(Plan Institucional de Bienestar Capacitación e Incentivos formulado y aprobado /1) x 100</t>
  </si>
  <si>
    <t>Mantener certificado el Sistema Integrado de Gestión</t>
  </si>
  <si>
    <t>(Número informes elaborados / 12 programados) x 100</t>
  </si>
  <si>
    <t>Evaluar la satisfacción de los usuarios de los servicios de protección social, aplicando encuestas de satisfacción.</t>
  </si>
  <si>
    <t>(Número de casos  revisados /Total de solicitudes) x 100</t>
  </si>
  <si>
    <r>
      <rPr>
        <b/>
        <sz val="9"/>
        <rFont val="Arial"/>
        <family val="2"/>
      </rPr>
      <t>Línea Estratégica</t>
    </r>
    <r>
      <rPr>
        <sz val="9"/>
        <rFont val="Arial"/>
        <family val="2"/>
      </rPr>
      <t xml:space="preserve">: Más Bienestar 
</t>
    </r>
    <r>
      <rPr>
        <b/>
        <sz val="9"/>
        <rFont val="Arial"/>
        <family val="2"/>
      </rPr>
      <t>Programa</t>
    </r>
    <r>
      <rPr>
        <sz val="9"/>
        <rFont val="Arial"/>
        <family val="2"/>
      </rPr>
      <t xml:space="preserve">: Toda Una Vida Contigo
</t>
    </r>
    <r>
      <rPr>
        <b/>
        <sz val="9"/>
        <rFont val="Arial"/>
        <family val="2"/>
      </rPr>
      <t>Subprograma:</t>
    </r>
    <r>
      <rPr>
        <sz val="9"/>
        <rFont val="Arial"/>
        <family val="2"/>
      </rPr>
      <t xml:space="preserve"> Experiencia y Sabiduría 
Proyecto 1. Protección social integral de las personas adultas mayores en centros de la Beneficencia de Cundinamarca
Proyecto 2. Atención Integral a Personas Consumidoras de Sustancias Psicoactivas en Programas de la Beneficencia de Cundinamarca
</t>
    </r>
    <r>
      <rPr>
        <b/>
        <sz val="9"/>
        <rFont val="Arial"/>
        <family val="2"/>
      </rPr>
      <t xml:space="preserve">Programa: </t>
    </r>
    <r>
      <rPr>
        <sz val="9"/>
        <rFont val="Arial"/>
        <family val="2"/>
      </rPr>
      <t xml:space="preserve"> Cundinamarqueses inquebrantables
</t>
    </r>
    <r>
      <rPr>
        <b/>
        <sz val="9"/>
        <rFont val="Arial"/>
        <family val="2"/>
      </rPr>
      <t>Subprograma:</t>
    </r>
    <r>
      <rPr>
        <sz val="9"/>
        <rFont val="Arial"/>
        <family val="2"/>
      </rPr>
      <t xml:space="preserve"> Cundinamarca Accesible
Proyecto: Protección social a las personas con discapacidad mental y cognitiva en centros de la Beneficencia de Cundinamarca</t>
    </r>
  </si>
  <si>
    <t>Liderar los planes, programas y proyectos de la Entidad y controlar su ejecución.</t>
  </si>
  <si>
    <t>Índice de cumplimiento del Plan Anual de Acción de la entidad</t>
  </si>
  <si>
    <t>Gerente General y equipo directivo de la entidad</t>
  </si>
  <si>
    <t>(Número de políticas públicas con Participación de la Beneficencia / Número de políticas públicas sociales  convocadas por el Departamento-7) x 100</t>
  </si>
  <si>
    <t>Consolidar y presentar  informe estadístico de atención a víctimas del conflicto armado</t>
  </si>
  <si>
    <t>(Número informes elaborados / 4 programados) x 100</t>
  </si>
  <si>
    <t>(Número de Audiencia realizada /1 programada) x 100</t>
  </si>
  <si>
    <r>
      <rPr>
        <b/>
        <sz val="9"/>
        <rFont val="Arial"/>
        <family val="2"/>
      </rPr>
      <t>Línea Estratégica:</t>
    </r>
    <r>
      <rPr>
        <sz val="9"/>
        <rFont val="Arial"/>
        <family val="2"/>
      </rPr>
      <t xml:space="preserve"> Gobernanza
</t>
    </r>
    <r>
      <rPr>
        <b/>
        <sz val="9"/>
        <rFont val="Arial"/>
        <family val="2"/>
      </rPr>
      <t>Programa:</t>
    </r>
    <r>
      <rPr>
        <sz val="9"/>
        <rFont val="Arial"/>
        <family val="2"/>
      </rPr>
      <t xml:space="preserve"> Gestión Pública Inteligente
</t>
    </r>
    <r>
      <rPr>
        <b/>
        <sz val="9"/>
        <rFont val="Arial"/>
        <family val="2"/>
      </rPr>
      <t>Subprograma:</t>
    </r>
    <r>
      <rPr>
        <sz val="9"/>
        <rFont val="Arial"/>
        <family val="2"/>
      </rPr>
      <t xml:space="preserve"> Mejores instituciones, más eficiencia</t>
    </r>
  </si>
  <si>
    <t xml:space="preserve">(Certificado de calidad / 1 Certificado programado) x 100 </t>
  </si>
  <si>
    <t xml:space="preserve">Diseño y planificación de un programa  de  protección integral a personas con  consumo de sustancias psicoactivas </t>
  </si>
  <si>
    <t>Creación de un modelo de atención a personas consumidoras de sustancias psicoactivas y planificar su implementación</t>
  </si>
  <si>
    <t>(Modelo de Atención creado / 1 programado) x 100</t>
  </si>
  <si>
    <t>Gerente y equipo de trabajo interdisciplinario e interinstitucional</t>
  </si>
  <si>
    <t xml:space="preserve">Actualización y planificación de los servicios de atención a la población vulnerable en programas de protección social de la Beneficencia </t>
  </si>
  <si>
    <t>(Número de Modelos de Atención actualizados para la protección y restablecimiento de derechos / 2 programado) x 100</t>
  </si>
  <si>
    <t>Proteger de manera integral a 1500 personas en situación de  discapacidad mental y cognitiva en los centros de protección de la Beneficencia.</t>
  </si>
  <si>
    <t>Realizar seguimiento a la efectividad del programa nutricional de la población atendida</t>
  </si>
  <si>
    <t xml:space="preserve">(Número de Personas con discapacidad mental y cognitiva con situación normal nutricional / Número Personas con Discapacidad mental atendidas) x 100%    </t>
  </si>
  <si>
    <t>(Número de alcaldías asesoradas/Número de alcaldías que solicitaron el servicio) x 100</t>
  </si>
  <si>
    <t>Seguimiento y soporte técnico a las autoridades municipales en la ejecución financiera de los convenios interadministrativos con alcaldías municipales.</t>
  </si>
  <si>
    <t xml:space="preserve">(valor de los ingresos económicos por concepto de contratos interadministrativos con alcaldías / Total recursos proyectados para la vigencia) x 100  </t>
  </si>
  <si>
    <t>Profesionales y Técnicos de las Subgerencias de Protección Social y Financiera</t>
  </si>
  <si>
    <t xml:space="preserve">Suscripción de contratos y convenios con entes competentes y responsables de la atención a personas vulnerables atendidas por la Beneficencia </t>
  </si>
  <si>
    <t xml:space="preserve">Gerente,  Subgerente de Protección Social, Secretaría General (Contratación) y Profesionales de la Subgerencia Protección Social </t>
  </si>
  <si>
    <t>(Número de personas atendidas con contrato y convenio interadministrativos / Número total personas atendidas) x 100</t>
  </si>
  <si>
    <t>(Total de recursos de cooperación ejecutados /Total de recursos de cooperación pactados) x 100</t>
  </si>
  <si>
    <t>Subgerente, Profesionales Protección Social supervisores de los contratos, gestión  de  inmuebles y  supervisión  financiera y directores de los centros de protección</t>
  </si>
  <si>
    <t xml:space="preserve">Profesional en trabajo social </t>
  </si>
  <si>
    <r>
      <rPr>
        <b/>
        <sz val="9"/>
        <rFont val="Arial"/>
        <family val="2"/>
      </rPr>
      <t>Línea Estratégica</t>
    </r>
    <r>
      <rPr>
        <sz val="9"/>
        <rFont val="Arial"/>
        <family val="2"/>
      </rPr>
      <t xml:space="preserve">: Gobernanza
</t>
    </r>
    <r>
      <rPr>
        <b/>
        <sz val="9"/>
        <rFont val="Arial"/>
        <family val="2"/>
      </rPr>
      <t>Programa:</t>
    </r>
    <r>
      <rPr>
        <sz val="9"/>
        <rFont val="Arial"/>
        <family val="2"/>
      </rPr>
      <t xml:space="preserve"> Gestión Pública Inteligente
</t>
    </r>
    <r>
      <rPr>
        <b/>
        <sz val="9"/>
        <rFont val="Arial"/>
        <family val="2"/>
      </rPr>
      <t>Subprograma</t>
    </r>
    <r>
      <rPr>
        <sz val="9"/>
        <rFont val="Arial"/>
        <family val="2"/>
      </rPr>
      <t>: Mejores instituciones, más eficiencia</t>
    </r>
  </si>
  <si>
    <t xml:space="preserve">Apoyar la implementación del Modelo Integrado de Planeación y Gestión (MIPG) y el mantenimiento del Sistema Integrado de Gestión. </t>
  </si>
  <si>
    <t>PROCESO GESTIÓN FINANCIERA</t>
  </si>
  <si>
    <t>Línea Estratégica: Más Bienestar 
Programa: Toda Una Vida Contigo
Subprograma: Experiencia y Sabiduría 
Proyecto 1. Protección social integral de las personas adultas mayores en centros de la Beneficencia de Cundinamarca
Proyecto 2. Atención Integral a Personas Consumidoras de Sustancias Psicoactivas en Programas de la Beneficencia de Cundinamarca
Programa:  Cundinamarqueses inquebrantables
Subprograma: Cundinamarca Accesible
Proyecto: Protección social a las personas con discapacidad mental y cognitiva en centros de la Beneficencia de Cundinamarca</t>
  </si>
  <si>
    <r>
      <rPr>
        <b/>
        <sz val="9"/>
        <rFont val="Arial"/>
        <family val="2"/>
      </rPr>
      <t>Línea Estratégica</t>
    </r>
    <r>
      <rPr>
        <sz val="9"/>
        <rFont val="Arial"/>
        <family val="2"/>
      </rPr>
      <t xml:space="preserve">: Gobernanza
</t>
    </r>
    <r>
      <rPr>
        <b/>
        <sz val="9"/>
        <rFont val="Arial"/>
        <family val="2"/>
      </rPr>
      <t xml:space="preserve">Programa: </t>
    </r>
    <r>
      <rPr>
        <sz val="9"/>
        <rFont val="Arial"/>
        <family val="2"/>
      </rPr>
      <t xml:space="preserve">Gestión Pública Inteligente
</t>
    </r>
    <r>
      <rPr>
        <b/>
        <sz val="9"/>
        <rFont val="Arial"/>
        <family val="2"/>
      </rPr>
      <t>Subprograma</t>
    </r>
    <r>
      <rPr>
        <sz val="9"/>
        <rFont val="Arial"/>
        <family val="2"/>
      </rPr>
      <t>: Mejores instituciones, más eficiencia</t>
    </r>
  </si>
  <si>
    <t>Cumplir con las actividades del plan de Acción del MIPG, orientadas por la Oficina Asesora de Planeación
Participar en las actividades programadas para la renovación o recertificación al Sistema Integrado de Gestión como actualización documental, reporte de informes e indicadores de gestión, cierre de acciones, auditorías internas y externas, etc.</t>
  </si>
  <si>
    <t>PROCESO GESTIÓN JURÍDICA</t>
  </si>
  <si>
    <t>Línea Estratégica: Gobernanza
Programa: Gestión Pública Inteligente
Subprograma: Mejores instituciones, más eficiencia</t>
  </si>
  <si>
    <t>PROCESO ADMINISTRACIÓN DE BIENES INMUEBLES</t>
  </si>
  <si>
    <t>(Número  inmuebles arrendados por la Inmobiliaria Cundinamarquesa  / Número total Inmuebles para arrendar) x 100</t>
  </si>
  <si>
    <t>(Número de inmuebles con información actualizada / Número total de inmuebles) x 100</t>
  </si>
  <si>
    <t>(Número informes de la inmobiliaria evaluados / Número informes recibidos) x 100</t>
  </si>
  <si>
    <t>Jefe de Oficina de Gestión Integral de Bienes Inmuebles, Oficina Asesora Jurídica y Subgerencia Financiera</t>
  </si>
  <si>
    <t>Jefe de Oficina de Gestión Integral de Bienes Inmuebles, Profesional Universitario</t>
  </si>
  <si>
    <t>Gerente General, Jefe de Oficina de Bienes Inmuebles y Profesional Universitario (Arquitecto)</t>
  </si>
  <si>
    <t>(Número de proyectos con seguimiento de la entidad / número total de proyectos fiduciarios) x 100</t>
  </si>
  <si>
    <t>Fiduciarias, Gerente y Jefe de Oficina  de Bienes inmuebles</t>
  </si>
  <si>
    <t xml:space="preserve">(Número de Actividades ejecutadas)  / Número de Actividades programadas) x 100 </t>
  </si>
  <si>
    <t>Realizar seguimiento al Plan Anticorrupción y Atención al Ciudadano</t>
  </si>
  <si>
    <t xml:space="preserve">Apoyar la actualización y seguimiento a la  implementación del Modelo Integrado de Planeación y Gestión (MIPG) y el mantenimiento del Sistema Integrado de Gestión. </t>
  </si>
  <si>
    <t>Realizar seguimiento al cumplimiento de los Planes de Acción generados en la implementación y mantenimiento del MIPG de cada política (proceso), de acuerdo al seguimiento realizado por la Oficina Asesora de Planeación.</t>
  </si>
  <si>
    <t xml:space="preserve">(Número de informes de seguimiento)  / Número de Informes programados) x 100 </t>
  </si>
  <si>
    <t>Capacitar sobre el Código Único Disciplinario a los servidores públicos y contratistas de la entidad, emitir las comunicaciones preventivas de faltas disciplinarias en general y por respuestas fuera de términos a las solicitudes.</t>
  </si>
  <si>
    <t>(Número de funcionarios y contratistas que recibieron capacitación e información / Número Total de funcionarios y contratistas) x 100</t>
  </si>
  <si>
    <t>(Número de cargos provistos clasificados por tipo de cargo/ Número de cargos a proveer) x 100</t>
  </si>
  <si>
    <t>Gerente General,  Secretario General y Profesional universitario</t>
  </si>
  <si>
    <t xml:space="preserve">Implementar la POLÍTICA DE INTEGRIDAD 
</t>
  </si>
  <si>
    <r>
      <t xml:space="preserve">Formular </t>
    </r>
    <r>
      <rPr>
        <b/>
        <sz val="9"/>
        <rFont val="Arial"/>
        <family val="2"/>
      </rPr>
      <t>el plan de gestión del conocimiento e innovación,</t>
    </r>
    <r>
      <rPr>
        <sz val="9"/>
        <rFont val="Arial"/>
        <family val="2"/>
      </rPr>
      <t xml:space="preserve"> que incluya la identificación  y registro del conocimiento y experiencia de la entidad, consolidación de estudios e investigaciones donde esta ha sido parte, identificación del conocimiento tácito de la entidad, recopilación y documentación, promover los espacios de ideación e innovación, comunicación y soluciones efectivas a las problemáticas de la entidad, documentar las buenas prácticas y la memoria institucional y divulgarla a los grupos de valor, identificar redes de conocimiento y gestionar la participación de la entidad en ellas.
Diseño del procedimiento de gestión del conocimiento (todo conocimiento que produzcan los servidores públicos y contratistas de la Beneficencia será debidamente documentado y sustentado y para garantizar la propiedad de autor de la entidad, será elevado a Resolución o Acuerdo del Consejo Directivo, según la importancia del tema – tabla clasificación documental.</t>
    </r>
  </si>
  <si>
    <t>Adelantar el proceso de adquisición de hardware</t>
  </si>
  <si>
    <t>Apoyar las actividades referentes a Gobierno y Seguridad Digital y publicación de información en el portal web de la entidad</t>
  </si>
  <si>
    <t>(Número de informes recibidos y publicados en la web/ Número Total de informes requeridos por Ley) x 100</t>
  </si>
  <si>
    <t>Formular, controlar y publicar el Plan Anual de Adquisiciones</t>
  </si>
  <si>
    <t>(Plan Anual de Adquisiciones consolidado, actualizado y publicado en secop y portal web / 1) x 100</t>
  </si>
  <si>
    <t>Seguimiento a la ejecución del  Plan Anual de Adquisiciones</t>
  </si>
  <si>
    <t>(Informe de seguimiento al Plan Anual de Adquisiciones actualizado y publicado en el portal web/1) x 100</t>
  </si>
  <si>
    <t>Adelantar los procedimientos de baja de los bienes devolutivos que se encuentran inservibles y obsoletos y que no requiere la entidad para su normal funcionamiento, para su posterior aprobación por parte de la Gerencia.</t>
  </si>
  <si>
    <t xml:space="preserve"> PROCESO GESTIÓN RECURSOS FÍSICOS</t>
  </si>
  <si>
    <t>Elaborar los estudios previos a la contratación que sea necesaria para la prestación de los servicios de vigilancia, aseguramiento de bienes de la entidad, suministro de combustible y mantenimiento del parque automotor</t>
  </si>
  <si>
    <t xml:space="preserve"> PROCESO GESTIÓN DOCUMENTAL</t>
  </si>
  <si>
    <t>Lograr el 100% de implementación del Sistema de Gestión Documental Orfeo en el archivo central de la entidad</t>
  </si>
  <si>
    <t>(Número de actividades ejecutadas /Total actividades programadas) x 100</t>
  </si>
  <si>
    <t>(Nivel Satisfacción entre bueno y excelente / Total de Encuestas de satisfacción al ciudadano aplicadas en la sede administrativa) x 100.</t>
  </si>
  <si>
    <t>Profesional Especializado (e)</t>
  </si>
  <si>
    <t>Almacenista y Auxiliares</t>
  </si>
  <si>
    <t>Profesional Oficina Planeación</t>
  </si>
  <si>
    <t>Gerente General, Jefe de Oficina y Profesional de Oficina de Planeación</t>
  </si>
  <si>
    <t>Subgerente y Profesionales de Protección Social
Jefe de Oficina, Profesional y Técnico de la Oficina de Planeación</t>
  </si>
  <si>
    <t xml:space="preserve">Asesorar y orientar a las autoridades municipales en la etapa  precontractual para la suscripción de convenios interadministrativos de protección social </t>
  </si>
  <si>
    <t>PROCESO PROTECCIÓN SOCIAL</t>
  </si>
  <si>
    <t xml:space="preserve">Realizar visitas presenciales y actividades virtuales de supervisión al cumplimiento del objeto de los contratos de protección social, aplicando instrumentos de seguimiento y control. </t>
  </si>
  <si>
    <t>(Número de visitas y actividades virtuales realizadas/ 60 programadas) x 100</t>
  </si>
  <si>
    <t>(Número  de contratos y convenios suscritos en la vigencia/Número de contratos programados) x 100</t>
  </si>
  <si>
    <t>No hay acciones pendientes en el MIPG</t>
  </si>
  <si>
    <t>Hacer seguimiento a los mapas de riesgos de los procesos y riesgos de corrupción</t>
  </si>
  <si>
    <t xml:space="preserve">MEDICIÓN DEL INDICADOR </t>
  </si>
  <si>
    <r>
      <rPr>
        <b/>
        <sz val="9"/>
        <rFont val="Arial"/>
        <family val="2"/>
      </rPr>
      <t>OBJETIVO:</t>
    </r>
    <r>
      <rPr>
        <sz val="9"/>
        <rFont val="Arial"/>
        <family val="2"/>
      </rPr>
      <t xml:space="preserve"> Planear, organizar, ejecutar, controlar y evaluar la administración del talento humano al servicio de la entidad, como motores de la generación de resultados institucionales, a través del cumplimiento de normas y el desarrollo de acciones y programas que garanticen el mejoramiento continuo, la generación de valor de lo público, sentido de pertenencia y el buen clima organizacional, promoviendo siempre la integridad y legalidad en el ejercicio de las funciones y competencias de los servidores públicos de la entidad </t>
    </r>
  </si>
  <si>
    <r>
      <rPr>
        <b/>
        <sz val="9"/>
        <rFont val="Arial"/>
        <family val="2"/>
      </rPr>
      <t>OBJETIVO:</t>
    </r>
    <r>
      <rPr>
        <sz val="9"/>
        <rFont val="Arial"/>
        <family val="2"/>
      </rPr>
      <t xml:space="preserve"> Dar cumplimiento a los objetivos estratégicos e institucionales que apuntan a la toma de decisiones con base en la información recibida, con el fin de planear, ejecutar, dirigir y controlar  las actividades  que la Beneficencia desarrolla, mediante la planeación, ejecución, seguimiento y control de los procesos institucionales para el funcionamiento y mejoramiento de los procesos de la entidad, con miras a la satisfacción del cliente.</t>
    </r>
  </si>
  <si>
    <r>
      <rPr>
        <b/>
        <sz val="9"/>
        <rFont val="Arial"/>
        <family val="2"/>
      </rPr>
      <t xml:space="preserve">OBJETIVO: </t>
    </r>
    <r>
      <rPr>
        <sz val="9"/>
        <rFont val="Arial"/>
        <family val="2"/>
      </rPr>
      <t>Planear, dirigir, coordinar y controlar la ejecución de los programas de protección social integral de la Beneficencia dirigidos a personas adultas mayores, a personas con discapacidad mental y otros grupos poblacionales con derechos vulnerados y procedentes del Departamento y los territorios donde se convenga.</t>
    </r>
  </si>
  <si>
    <r>
      <rPr>
        <b/>
        <sz val="9"/>
        <rFont val="Arial"/>
        <family val="2"/>
      </rPr>
      <t>OBJETIVO</t>
    </r>
    <r>
      <rPr>
        <sz val="9"/>
        <rFont val="Arial"/>
        <family val="2"/>
      </rPr>
      <t>: Administrar, registrar y controlar los recursos financieros de la entidad de conformidad con las normas vigentes y disponer de ellos para el cumplimiento de los objetivos, planes y proyectos institucionales.</t>
    </r>
  </si>
  <si>
    <r>
      <rPr>
        <b/>
        <sz val="9"/>
        <rFont val="Arial"/>
        <family val="2"/>
      </rPr>
      <t>OBJETIVO:</t>
    </r>
    <r>
      <rPr>
        <sz val="9"/>
        <rFont val="Arial"/>
        <family val="2"/>
      </rPr>
      <t xml:space="preserve"> Representar a la Beneficencia en los procesos judiciales en los que la Entidad es demandada o demandante, realizando las correspondientes acciones judiciales para la defensa de sus intereses así como atender los asuntos jurídicos puestos a su consideración tramitándolos conforme a su naturaleza y disposiciones legales aplicables.</t>
    </r>
  </si>
  <si>
    <r>
      <rPr>
        <b/>
        <sz val="9"/>
        <rFont val="Arial"/>
        <family val="2"/>
      </rPr>
      <t xml:space="preserve">OBJETIVO: </t>
    </r>
    <r>
      <rPr>
        <sz val="9"/>
        <rFont val="Arial"/>
        <family val="2"/>
      </rPr>
      <t>Planear, ejecutar, controlar y evaluar la administración eficiente de los inmuebles de la entidad, buscando su rentabilidad para reinvertir en los programas sociales que desarrolla la Beneficencia.</t>
    </r>
  </si>
  <si>
    <r>
      <rPr>
        <b/>
        <sz val="9"/>
        <rFont val="Arial"/>
        <family val="2"/>
      </rPr>
      <t xml:space="preserve">OBJETIVO: </t>
    </r>
    <r>
      <rPr>
        <sz val="9"/>
        <rFont val="Arial"/>
        <family val="2"/>
      </rPr>
      <t xml:space="preserve">Realizar seguimiento y evaluación del desempeño de los procesos de la entidad, identificando acciones de mejora que le permitan a la entidad el logro de los objetivos institucionales, fomentando el autocontrol y valoración del riesgo </t>
    </r>
  </si>
  <si>
    <r>
      <t xml:space="preserve">OBJETIVO: </t>
    </r>
    <r>
      <rPr>
        <sz val="9"/>
        <rFont val="Arial"/>
        <family val="2"/>
      </rPr>
      <t>Llevar a cabo las actuaciones disciplinarias en las que se encuentren inmersos funcionarios y exfuncionarios de la entidad, promoviendo la legalidad, integridad y el cumplimiento de la normatividad vigentes a través de la sensibilización y la prevención.</t>
    </r>
  </si>
  <si>
    <t>Gerente General,  Secretario General</t>
  </si>
  <si>
    <r>
      <t xml:space="preserve">Dimensión Talento Humano
Políticas:
• </t>
    </r>
    <r>
      <rPr>
        <sz val="9"/>
        <rFont val="Arial"/>
        <family val="2"/>
      </rPr>
      <t xml:space="preserve">Gestión Talento Humano 
• Integridad
</t>
    </r>
  </si>
  <si>
    <t>Profesional Universitario, Comité de Bienestar Capacitación e Incentivos</t>
  </si>
  <si>
    <r>
      <t xml:space="preserve">Dimensión Talento Humano
Políticas:
• </t>
    </r>
    <r>
      <rPr>
        <sz val="9"/>
        <rFont val="Arial"/>
        <family val="2"/>
      </rPr>
      <t xml:space="preserve">Gestión Talento Humano
</t>
    </r>
  </si>
  <si>
    <t>Recursos de cooperación logrados mediante convenios de asociación con los operadores de los Centros de Protección y su cumplimiento</t>
  </si>
  <si>
    <t>Profesional Universitario - Gestión Talento Humano</t>
  </si>
  <si>
    <r>
      <rPr>
        <b/>
        <sz val="9"/>
        <rFont val="Arial"/>
        <family val="2"/>
      </rPr>
      <t>Dimensión Talento Humano
Políticas:</t>
    </r>
    <r>
      <rPr>
        <sz val="9"/>
        <rFont val="Arial"/>
        <family val="2"/>
      </rPr>
      <t xml:space="preserve">
• Gestión Talento Humano 
• Integridad
</t>
    </r>
    <r>
      <rPr>
        <b/>
        <sz val="9"/>
        <rFont val="Arial"/>
        <family val="2"/>
      </rPr>
      <t xml:space="preserve">Dimensión </t>
    </r>
    <r>
      <rPr>
        <sz val="9"/>
        <rFont val="Arial"/>
        <family val="2"/>
      </rPr>
      <t xml:space="preserve">Gestión del Conocimiento e innovación:
</t>
    </r>
    <r>
      <rPr>
        <b/>
        <sz val="9"/>
        <rFont val="Arial"/>
        <family val="2"/>
      </rPr>
      <t>Política:</t>
    </r>
    <r>
      <rPr>
        <sz val="9"/>
        <rFont val="Arial"/>
        <family val="2"/>
      </rPr>
      <t xml:space="preserve"> 
Gestión del Conocimiento y la Innovación</t>
    </r>
  </si>
  <si>
    <t xml:space="preserve">Formular el plan de gestión del conocimiento e innovación
Diseñar el procedimiento de gestión del conocimiento </t>
  </si>
  <si>
    <r>
      <rPr>
        <b/>
        <sz val="9"/>
        <rFont val="Arial"/>
        <family val="2"/>
      </rPr>
      <t xml:space="preserve">Dimensión </t>
    </r>
    <r>
      <rPr>
        <sz val="9"/>
        <rFont val="Arial"/>
        <family val="2"/>
      </rPr>
      <t xml:space="preserve"> Gestión con Valores para Resultados
</t>
    </r>
    <r>
      <rPr>
        <b/>
        <sz val="9"/>
        <rFont val="Arial"/>
        <family val="2"/>
      </rPr>
      <t xml:space="preserve">Política: </t>
    </r>
    <r>
      <rPr>
        <sz val="9"/>
        <rFont val="Arial"/>
        <family val="2"/>
      </rPr>
      <t xml:space="preserve">Gobierno digital 
</t>
    </r>
    <r>
      <rPr>
        <b/>
        <sz val="9"/>
        <rFont val="Arial"/>
        <family val="2"/>
      </rPr>
      <t>Dimensión:</t>
    </r>
    <r>
      <rPr>
        <sz val="9"/>
        <rFont val="Arial"/>
        <family val="2"/>
      </rPr>
      <t xml:space="preserve"> Talento Humano
</t>
    </r>
    <r>
      <rPr>
        <b/>
        <sz val="9"/>
        <rFont val="Arial"/>
        <family val="2"/>
      </rPr>
      <t xml:space="preserve">Política: </t>
    </r>
    <r>
      <rPr>
        <sz val="9"/>
        <rFont val="Arial"/>
        <family val="2"/>
      </rPr>
      <t>Integridad</t>
    </r>
  </si>
  <si>
    <r>
      <rPr>
        <b/>
        <sz val="9"/>
        <rFont val="Arial"/>
        <family val="2"/>
      </rPr>
      <t>Dimensión:</t>
    </r>
    <r>
      <rPr>
        <sz val="9"/>
        <rFont val="Arial"/>
        <family val="2"/>
      </rPr>
      <t xml:space="preserve"> Talento Humano
</t>
    </r>
    <r>
      <rPr>
        <b/>
        <sz val="9"/>
        <rFont val="Arial"/>
        <family val="2"/>
      </rPr>
      <t xml:space="preserve">Política: </t>
    </r>
    <r>
      <rPr>
        <sz val="9"/>
        <rFont val="Arial"/>
        <family val="2"/>
      </rPr>
      <t>Integridad</t>
    </r>
  </si>
  <si>
    <t xml:space="preserve">(Número Total auditorías  de calidad y Gestión  realizadas / 22  Total  auditorías programadas) x 100 </t>
  </si>
  <si>
    <r>
      <rPr>
        <b/>
        <sz val="9"/>
        <rFont val="Arial"/>
        <family val="2"/>
      </rPr>
      <t>Dimensión</t>
    </r>
    <r>
      <rPr>
        <sz val="9"/>
        <rFont val="Arial"/>
        <family val="2"/>
      </rPr>
      <t xml:space="preserve"> Direccionamiento Estratégico y Planeación
</t>
    </r>
    <r>
      <rPr>
        <b/>
        <sz val="9"/>
        <rFont val="Arial"/>
        <family val="2"/>
      </rPr>
      <t>Políticas:</t>
    </r>
    <r>
      <rPr>
        <sz val="9"/>
        <rFont val="Arial"/>
        <family val="2"/>
      </rPr>
      <t xml:space="preserve">
• Planeación institucional
• Gestión presupuestal y eficiencia del gasto público</t>
    </r>
  </si>
  <si>
    <r>
      <rPr>
        <b/>
        <sz val="9"/>
        <rFont val="Arial"/>
        <family val="2"/>
      </rPr>
      <t>Dimensión</t>
    </r>
    <r>
      <rPr>
        <sz val="9"/>
        <rFont val="Arial"/>
        <family val="2"/>
      </rPr>
      <t xml:space="preserve"> Control interno
</t>
    </r>
    <r>
      <rPr>
        <b/>
        <sz val="9"/>
        <rFont val="Arial"/>
        <family val="2"/>
      </rPr>
      <t>Política</t>
    </r>
    <r>
      <rPr>
        <sz val="9"/>
        <rFont val="Arial"/>
        <family val="2"/>
      </rPr>
      <t>: Control Interno</t>
    </r>
  </si>
  <si>
    <r>
      <rPr>
        <b/>
        <sz val="9"/>
        <rFont val="Arial"/>
        <family val="2"/>
      </rPr>
      <t xml:space="preserve">Dimensión </t>
    </r>
    <r>
      <rPr>
        <sz val="9"/>
        <rFont val="Arial"/>
        <family val="2"/>
      </rPr>
      <t xml:space="preserve">  Control interno
</t>
    </r>
    <r>
      <rPr>
        <b/>
        <sz val="9"/>
        <rFont val="Arial"/>
        <family val="2"/>
      </rPr>
      <t>Política</t>
    </r>
    <r>
      <rPr>
        <sz val="9"/>
        <rFont val="Arial"/>
        <family val="2"/>
      </rPr>
      <t>: Control Interno</t>
    </r>
  </si>
  <si>
    <r>
      <rPr>
        <b/>
        <sz val="9"/>
        <rFont val="Arial"/>
        <family val="2"/>
      </rPr>
      <t xml:space="preserve">Dimensión Evaluación de Resultados
Política:  </t>
    </r>
    <r>
      <rPr>
        <sz val="9"/>
        <rFont val="Arial"/>
        <family val="2"/>
      </rPr>
      <t>Seguimiento y evaluación del desempeño institucional</t>
    </r>
  </si>
  <si>
    <r>
      <rPr>
        <b/>
        <sz val="9"/>
        <rFont val="Arial"/>
        <family val="2"/>
      </rPr>
      <t xml:space="preserve">Dimensión </t>
    </r>
    <r>
      <rPr>
        <sz val="9"/>
        <rFont val="Arial"/>
        <family val="2"/>
      </rPr>
      <t xml:space="preserve">Control interno
</t>
    </r>
    <r>
      <rPr>
        <b/>
        <sz val="9"/>
        <rFont val="Arial"/>
        <family val="2"/>
      </rPr>
      <t>Política</t>
    </r>
    <r>
      <rPr>
        <sz val="9"/>
        <rFont val="Arial"/>
        <family val="2"/>
      </rPr>
      <t xml:space="preserve">: Control Interno
</t>
    </r>
  </si>
  <si>
    <r>
      <t xml:space="preserve">Dimensión Talento Humano
Política: </t>
    </r>
    <r>
      <rPr>
        <sz val="9"/>
        <rFont val="Arial"/>
        <family val="2"/>
      </rPr>
      <t>Integridad</t>
    </r>
    <r>
      <rPr>
        <b/>
        <sz val="9"/>
        <rFont val="Arial"/>
        <family val="2"/>
      </rPr>
      <t xml:space="preserve">
</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</si>
  <si>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</si>
  <si>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rPr>
        <b/>
        <sz val="9"/>
        <rFont val="Arial"/>
        <family val="2"/>
      </rPr>
      <t xml:space="preserve">Dimensión </t>
    </r>
    <r>
      <rPr>
        <sz val="9"/>
        <rFont val="Arial"/>
        <family val="2"/>
      </rPr>
      <t xml:space="preserve">Gestión con Valores para Resultados 
</t>
    </r>
    <r>
      <rPr>
        <b/>
        <sz val="9"/>
        <rFont val="Arial"/>
        <family val="2"/>
      </rPr>
      <t xml:space="preserve">Política: </t>
    </r>
    <r>
      <rPr>
        <sz val="9"/>
        <rFont val="Arial"/>
        <family val="2"/>
      </rPr>
      <t>Defensa jurídica</t>
    </r>
  </si>
  <si>
    <r>
      <rPr>
        <b/>
        <sz val="9"/>
        <rFont val="Arial"/>
        <family val="2"/>
      </rPr>
      <t>Dimensión</t>
    </r>
    <r>
      <rPr>
        <sz val="9"/>
        <rFont val="Arial"/>
        <family val="2"/>
      </rPr>
      <t xml:space="preserve"> Evaluación de Resultados
</t>
    </r>
    <r>
      <rPr>
        <b/>
        <sz val="9"/>
        <rFont val="Arial"/>
        <family val="2"/>
      </rPr>
      <t>Política</t>
    </r>
    <r>
      <rPr>
        <sz val="9"/>
        <rFont val="Arial"/>
        <family val="2"/>
      </rPr>
      <t xml:space="preserve">  Seguimiento y evaluación del desempeño institucional
</t>
    </r>
  </si>
  <si>
    <r>
      <rPr>
        <b/>
        <sz val="9"/>
        <rFont val="Arial"/>
        <family val="2"/>
      </rPr>
      <t>Dimensión</t>
    </r>
    <r>
      <rPr>
        <sz val="9"/>
        <rFont val="Arial"/>
        <family val="2"/>
      </rPr>
      <t xml:space="preserve"> Evaluación de Resultados
</t>
    </r>
    <r>
      <rPr>
        <b/>
        <sz val="9"/>
        <rFont val="Arial"/>
        <family val="2"/>
      </rPr>
      <t>Políticas:</t>
    </r>
    <r>
      <rPr>
        <sz val="9"/>
        <rFont val="Arial"/>
        <family val="2"/>
      </rPr>
      <t xml:space="preserve">
• Fortalecimiento organizacional y simplificación de procesos 
• Gobierno digital 
• Seguridad digital 
• Racionalización de Trámites 
• Servicio al Ciudadano
</t>
    </r>
  </si>
  <si>
    <r>
      <t xml:space="preserve">Dimensión: </t>
    </r>
    <r>
      <rPr>
        <sz val="9"/>
        <rFont val="Arial"/>
        <family val="2"/>
      </rPr>
      <t>Información y comunicación</t>
    </r>
    <r>
      <rPr>
        <b/>
        <sz val="9"/>
        <rFont val="Arial"/>
        <family val="2"/>
      </rPr>
      <t xml:space="preserve">
Política: </t>
    </r>
    <r>
      <rPr>
        <sz val="9"/>
        <rFont val="Arial"/>
        <family val="2"/>
      </rPr>
      <t>Transparencia y Acceso a la Información Pública y Lucha contra la Corrupción</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</si>
  <si>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</si>
  <si>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</si>
  <si>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t xml:space="preserve">
</t>
    </r>
    <r>
      <rPr>
        <b/>
        <sz val="9"/>
        <rFont val="Arial"/>
        <family val="2"/>
      </rPr>
      <t xml:space="preserve">Dimensión </t>
    </r>
    <r>
      <rPr>
        <sz val="9"/>
        <rFont val="Arial"/>
        <family val="2"/>
      </rPr>
      <t xml:space="preserve"> Gestión con Valores para Resultados
</t>
    </r>
    <r>
      <rPr>
        <b/>
        <sz val="9"/>
        <rFont val="Arial"/>
        <family val="2"/>
      </rPr>
      <t>Políticas:</t>
    </r>
    <r>
      <rPr>
        <sz val="9"/>
        <rFont val="Arial"/>
        <family val="2"/>
      </rPr>
      <t xml:space="preserve"> Gobierno digital
</t>
    </r>
    <r>
      <rPr>
        <b/>
        <sz val="9"/>
        <rFont val="Arial"/>
        <family val="2"/>
      </rPr>
      <t>Dimensión</t>
    </r>
    <r>
      <rPr>
        <sz val="9"/>
        <rFont val="Arial"/>
        <family val="2"/>
      </rPr>
      <t xml:space="preserve"> Talento Humano
</t>
    </r>
    <r>
      <rPr>
        <b/>
        <sz val="9"/>
        <rFont val="Arial"/>
        <family val="2"/>
      </rPr>
      <t xml:space="preserve">Política: </t>
    </r>
    <r>
      <rPr>
        <sz val="9"/>
        <rFont val="Arial"/>
        <family val="2"/>
      </rPr>
      <t xml:space="preserve">Integridad
</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</si>
  <si>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</si>
  <si>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t xml:space="preserve">Dimensión </t>
    </r>
    <r>
      <rPr>
        <sz val="9"/>
        <rFont val="Arial"/>
        <family val="2"/>
      </rPr>
      <t>Información y Comunicación</t>
    </r>
    <r>
      <rPr>
        <b/>
        <sz val="9"/>
        <rFont val="Arial"/>
        <family val="2"/>
      </rPr>
      <t xml:space="preserve">
Políticas: </t>
    </r>
    <r>
      <rPr>
        <sz val="9"/>
        <rFont val="Arial"/>
        <family val="2"/>
      </rPr>
      <t>Transparencia, acceso a la información pública y lucha contra la corrupción</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</si>
  <si>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</si>
  <si>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rPr>
        <b/>
        <sz val="9"/>
        <rFont val="Arial"/>
        <family val="2"/>
      </rPr>
      <t>OBJETIVO:</t>
    </r>
    <r>
      <rPr>
        <sz val="9"/>
        <rFont val="Arial"/>
        <family val="2"/>
      </rPr>
      <t xml:space="preserve"> Direccionar, implementar, mantener y mejorar el Sistema Integrado de Gestión SIG, a través de estrategias de seguimiento, medición, análisis, sensibilización, empoderamiento y acompañamiento en la mejora continua de los procesos.</t>
    </r>
  </si>
  <si>
    <t>Revisó y aprobó Erika Constanza González, Jefe Oficina Asesora de Planeación</t>
  </si>
  <si>
    <t>PROCESO DIRECCIONAMIENTO ESTRATÉGICO</t>
  </si>
  <si>
    <t>PROCESO ADMINISTRACIÓN DEL SISTEMA INTEGRADO DE GESTIÓN</t>
  </si>
  <si>
    <r>
      <rPr>
        <b/>
        <sz val="9"/>
        <rFont val="Arial"/>
        <family val="2"/>
      </rPr>
      <t>Dimensión</t>
    </r>
    <r>
      <rPr>
        <sz val="9"/>
        <rFont val="Arial"/>
        <family val="2"/>
      </rPr>
      <t xml:space="preserve"> Gestión con Valores para Resultados
</t>
    </r>
    <r>
      <rPr>
        <b/>
        <sz val="9"/>
        <rFont val="Arial"/>
        <family val="2"/>
      </rPr>
      <t xml:space="preserve">Política: </t>
    </r>
    <r>
      <rPr>
        <sz val="9"/>
        <rFont val="Arial"/>
        <family val="2"/>
      </rPr>
      <t xml:space="preserve">Gestión Presupuestal y eficiencia del Gasto público 
</t>
    </r>
    <r>
      <rPr>
        <b/>
        <sz val="9"/>
        <rFont val="Arial"/>
        <family val="2"/>
      </rPr>
      <t>Dimensión:</t>
    </r>
    <r>
      <rPr>
        <sz val="9"/>
        <rFont val="Arial"/>
        <family val="2"/>
      </rPr>
      <t xml:space="preserve"> Talento Humano</t>
    </r>
    <r>
      <rPr>
        <b/>
        <sz val="9"/>
        <rFont val="Arial"/>
        <family val="2"/>
      </rPr>
      <t xml:space="preserve">
Política: </t>
    </r>
    <r>
      <rPr>
        <sz val="9"/>
        <rFont val="Arial"/>
        <family val="2"/>
      </rPr>
      <t>Integridad</t>
    </r>
  </si>
  <si>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Servicio al Ciudadano
</t>
    </r>
    <r>
      <rPr>
        <b/>
        <sz val="9"/>
        <rFont val="Arial"/>
        <family val="2"/>
      </rPr>
      <t>Dimensión:</t>
    </r>
    <r>
      <rPr>
        <sz val="9"/>
        <rFont val="Arial"/>
        <family val="2"/>
      </rPr>
      <t xml:space="preserve"> Integridad 
</t>
    </r>
    <r>
      <rPr>
        <b/>
        <sz val="9"/>
        <rFont val="Arial"/>
        <family val="2"/>
      </rPr>
      <t>Política</t>
    </r>
    <r>
      <rPr>
        <sz val="9"/>
        <rFont val="Arial"/>
        <family val="2"/>
      </rPr>
      <t xml:space="preserve"> Integridad
</t>
    </r>
  </si>
  <si>
    <r>
      <rPr>
        <b/>
        <sz val="9"/>
        <rFont val="Arial"/>
        <family val="2"/>
      </rPr>
      <t xml:space="preserve">Dimensión: </t>
    </r>
    <r>
      <rPr>
        <sz val="9"/>
        <rFont val="Arial"/>
        <family val="2"/>
      </rPr>
      <t xml:space="preserve">Evaluación de Resultados </t>
    </r>
    <r>
      <rPr>
        <b/>
        <sz val="9"/>
        <rFont val="Arial"/>
        <family val="2"/>
      </rPr>
      <t xml:space="preserve">Política: </t>
    </r>
    <r>
      <rPr>
        <sz val="9"/>
        <rFont val="Arial"/>
        <family val="2"/>
      </rPr>
      <t>Participación ciudadana en la gestión pública</t>
    </r>
  </si>
  <si>
    <t>Comité Institucional de Gestión y Desempeño y equipo de RPC</t>
  </si>
  <si>
    <r>
      <rPr>
        <b/>
        <sz val="9"/>
        <rFont val="Arial"/>
        <family val="2"/>
      </rPr>
      <t>Dimensión:</t>
    </r>
    <r>
      <rPr>
        <sz val="9"/>
        <rFont val="Arial"/>
        <family val="2"/>
      </rPr>
      <t xml:space="preserve"> Evaluación de Resultados
</t>
    </r>
    <r>
      <rPr>
        <b/>
        <sz val="9"/>
        <rFont val="Arial"/>
        <family val="2"/>
      </rPr>
      <t>Política:</t>
    </r>
    <r>
      <rPr>
        <sz val="9"/>
        <rFont val="Arial"/>
        <family val="2"/>
      </rPr>
      <t xml:space="preserve">  Seguimiento y evaluación del desempeño institucional
</t>
    </r>
  </si>
  <si>
    <r>
      <rPr>
        <b/>
        <sz val="9"/>
        <rFont val="Arial"/>
        <family val="2"/>
      </rPr>
      <t>Dimensión</t>
    </r>
    <r>
      <rPr>
        <sz val="9"/>
        <rFont val="Arial"/>
        <family val="2"/>
      </rPr>
      <t xml:space="preserve"> Información y Comunicación
</t>
    </r>
    <r>
      <rPr>
        <b/>
        <sz val="9"/>
        <rFont val="Arial"/>
        <family val="2"/>
      </rPr>
      <t>Política:</t>
    </r>
    <r>
      <rPr>
        <sz val="9"/>
        <rFont val="Arial"/>
        <family val="2"/>
      </rPr>
      <t xml:space="preserve"> Transparencia, acceso a la información pública y lucha contra la corrupción</t>
    </r>
  </si>
  <si>
    <t>(Número de estudios previos para contratación de servicios realizados / 5 programados) x 100</t>
  </si>
  <si>
    <r>
      <t xml:space="preserve">Dimensión Talento Humano
Políticas:
• </t>
    </r>
    <r>
      <rPr>
        <sz val="9"/>
        <rFont val="Arial"/>
        <family val="2"/>
      </rPr>
      <t>Gestión Talento Humano 
• Integridad</t>
    </r>
  </si>
  <si>
    <r>
      <rPr>
        <b/>
        <sz val="9"/>
        <rFont val="Arial"/>
        <family val="2"/>
      </rPr>
      <t>Dimensión:</t>
    </r>
    <r>
      <rPr>
        <sz val="9"/>
        <rFont val="Arial"/>
        <family val="2"/>
      </rPr>
      <t xml:space="preserve"> Evaluación de Resultados
</t>
    </r>
    <r>
      <rPr>
        <b/>
        <sz val="9"/>
        <rFont val="Arial"/>
        <family val="2"/>
      </rPr>
      <t xml:space="preserve">Política: </t>
    </r>
    <r>
      <rPr>
        <sz val="9"/>
        <rFont val="Arial"/>
        <family val="2"/>
      </rPr>
      <t xml:space="preserve">Seguimiento y evaluación del desempeño institucional
</t>
    </r>
  </si>
  <si>
    <t>Seguimiento a los planes de acción del MIPG de todos los procesos</t>
  </si>
  <si>
    <t>Rendición Pública de Cuentas</t>
  </si>
  <si>
    <t>Proteger de manera integral a 790 Personas Mayores en los centros de protección de la Beneficencia</t>
  </si>
  <si>
    <t>(Número de personas mayores protegidas en el período / 790 programadas) x 100</t>
  </si>
  <si>
    <t>(Número de visitas y actividades virtuales realizadas/ 72 programadas) x 100</t>
  </si>
  <si>
    <t>(Número de respuestas y soluciones  en los términos de ley a las PQRS / Número de PQRS de conocimiento del SIAC) x 100</t>
  </si>
  <si>
    <t>Profesional Oficina Planeación y Técnico Administrativo de Secretaría General</t>
  </si>
  <si>
    <t>No hay acciones pendientes del MIPG</t>
  </si>
  <si>
    <t>Jefe de Oficina,  Técnico de la Oficina de Planeación y contratista de calidad</t>
  </si>
  <si>
    <t>Valor determinado de cartera</t>
  </si>
  <si>
    <r>
      <rPr>
        <b/>
        <sz val="9"/>
        <rFont val="Arial"/>
        <family val="2"/>
      </rPr>
      <t>Dimensión Talento Humano
Políticas:</t>
    </r>
    <r>
      <rPr>
        <sz val="9"/>
        <rFont val="Arial"/>
        <family val="2"/>
      </rPr>
      <t xml:space="preserve">
• Gestión Talento Humano 
• Integridad
</t>
    </r>
  </si>
  <si>
    <t xml:space="preserve">Secretario General y profesional Universitario </t>
  </si>
  <si>
    <r>
      <t>Línea Estratégica:</t>
    </r>
    <r>
      <rPr>
        <sz val="9"/>
        <rFont val="Arial"/>
        <family val="2"/>
      </rPr>
      <t xml:space="preserve"> Más Bienestar </t>
    </r>
    <r>
      <rPr>
        <b/>
        <sz val="9"/>
        <rFont val="Arial"/>
        <family val="2"/>
      </rPr>
      <t xml:space="preserve">
Programa: </t>
    </r>
    <r>
      <rPr>
        <sz val="9"/>
        <rFont val="Arial"/>
        <family val="2"/>
      </rPr>
      <t>Toda Una Vida Contigo</t>
    </r>
    <r>
      <rPr>
        <b/>
        <sz val="9"/>
        <rFont val="Arial"/>
        <family val="2"/>
      </rPr>
      <t xml:space="preserve">
Subprograma: </t>
    </r>
    <r>
      <rPr>
        <sz val="9"/>
        <rFont val="Arial"/>
        <family val="2"/>
      </rPr>
      <t xml:space="preserve">Experiencia y Sabiduría </t>
    </r>
    <r>
      <rPr>
        <b/>
        <sz val="9"/>
        <rFont val="Arial"/>
        <family val="2"/>
      </rPr>
      <t xml:space="preserve">
Proyecto 1.</t>
    </r>
    <r>
      <rPr>
        <sz val="9"/>
        <rFont val="Arial"/>
        <family val="2"/>
      </rPr>
      <t xml:space="preserve"> Protección social integral de las personas adultas mayores en centros de la Beneficencia de Cundinamarca
</t>
    </r>
    <r>
      <rPr>
        <b/>
        <sz val="9"/>
        <rFont val="Arial"/>
        <family val="2"/>
      </rPr>
      <t>Proyecto 2.</t>
    </r>
    <r>
      <rPr>
        <sz val="9"/>
        <rFont val="Arial"/>
        <family val="2"/>
      </rPr>
      <t xml:space="preserve"> Atención Integral a Personas Consumidoras de Sustancias Psicoactivas en Programas de la Beneficencia de Cundinamarca</t>
    </r>
    <r>
      <rPr>
        <b/>
        <sz val="9"/>
        <rFont val="Arial"/>
        <family val="2"/>
      </rPr>
      <t xml:space="preserve">
Programa:  </t>
    </r>
    <r>
      <rPr>
        <sz val="9"/>
        <rFont val="Arial"/>
        <family val="2"/>
      </rPr>
      <t>Cundinamarqueses inquebrantables</t>
    </r>
    <r>
      <rPr>
        <b/>
        <sz val="9"/>
        <rFont val="Arial"/>
        <family val="2"/>
      </rPr>
      <t xml:space="preserve">
Subprograma: </t>
    </r>
    <r>
      <rPr>
        <sz val="9"/>
        <rFont val="Arial"/>
        <family val="2"/>
      </rPr>
      <t>Cundinamarca Accesible</t>
    </r>
    <r>
      <rPr>
        <b/>
        <sz val="9"/>
        <rFont val="Arial"/>
        <family val="2"/>
      </rPr>
      <t xml:space="preserve">
Proyecto:</t>
    </r>
    <r>
      <rPr>
        <sz val="9"/>
        <rFont val="Arial"/>
        <family val="2"/>
      </rPr>
      <t xml:space="preserve"> Protección social a las personas con discapacidad mental y cognitiva en centros de la Beneficencia de Cundinamarca</t>
    </r>
  </si>
  <si>
    <r>
      <t xml:space="preserve">OBJETIVO: </t>
    </r>
    <r>
      <rPr>
        <sz val="9"/>
        <rFont val="Arial"/>
        <family val="2"/>
      </rPr>
      <t>Mantener y gestionar la plataforma tecnológica existente, implementar nuevas soluciones tecnológicas que provean en forma oportuna, eficiente y transparente la información necesaria para el cumplimiento de los fines misionales de  la  Beneficencia y formular lineamientos relacionados con estándares y buenas practicas para el manejo de la información.</t>
    </r>
  </si>
  <si>
    <r>
      <t>OBJETIVO:</t>
    </r>
    <r>
      <rPr>
        <sz val="9"/>
        <rFont val="Arial"/>
        <family val="2"/>
      </rPr>
      <t xml:space="preserve"> Planear la adquisición, custodia, registro y entrega de los elementos de consumo y devolutivos en la sede administrativa de la entidad y de los bienes devolutivos de los centros de protección social de la entidad, dando cumplimiento a la normatividad vigente. </t>
    </r>
  </si>
  <si>
    <r>
      <t xml:space="preserve">OBJETIVO: </t>
    </r>
    <r>
      <rPr>
        <sz val="9"/>
        <rFont val="Arial"/>
        <family val="2"/>
      </rPr>
      <t xml:space="preserve">Administrar los recursos físicos que sirven de apoyo la prestación de servicios y el cumplimiento de metas y objetivos institucionales </t>
    </r>
  </si>
  <si>
    <r>
      <t xml:space="preserve">OBJETIVO: </t>
    </r>
    <r>
      <rPr>
        <sz val="9"/>
        <rFont val="Arial"/>
        <family val="2"/>
      </rPr>
      <t>Asegurar la preservación y control de la documentación física que se produzca en la entidad de acuerdo a Tablas de Retención Documental aplicadas en cada dependencia que permita su recibo, entrega, consulta, preservación y disposición final.</t>
    </r>
  </si>
  <si>
    <r>
      <t xml:space="preserve">OBJETIVO: </t>
    </r>
    <r>
      <rPr>
        <sz val="9"/>
        <rFont val="Arial"/>
        <family val="2"/>
      </rPr>
      <t>Planear y ejecutar las actividades de Información y Atención al Ciudadano como instrumento gerencial de participación ciudadana en los asuntos públicos, el acceso a la información y servicios que les permiten ejercer estos derechos, contribuyendo de esta manera al fortalecimiento institucional y a mejorar permanentemente la calidad en la prestación de los servicios</t>
    </r>
  </si>
  <si>
    <r>
      <t>OBJETIVO:</t>
    </r>
    <r>
      <rPr>
        <sz val="9"/>
        <rFont val="Arial"/>
        <family val="2"/>
      </rPr>
      <t xml:space="preserve"> Legalizar el proceso de contratación que requiera la Beneficencia de Cundinamarca, ejerciendo control y seguimiento.</t>
    </r>
  </si>
  <si>
    <r>
      <rPr>
        <b/>
        <sz val="10"/>
        <rFont val="Arial"/>
        <family val="2"/>
      </rPr>
      <t>PROCESO:</t>
    </r>
    <r>
      <rPr>
        <sz val="10"/>
        <rFont val="Arial"/>
        <family val="2"/>
      </rPr>
      <t xml:space="preserve"> DIRECCIONAMIENTO ESTRATÉGICO</t>
    </r>
  </si>
  <si>
    <t>Dimensiones y políticas del MIPG (Modelo Integrado de Planeación y Gestión)</t>
  </si>
  <si>
    <t>Acciones Generadas en el Autodiagnóstico FURAG</t>
  </si>
  <si>
    <t>INICIAL (Enero)</t>
  </si>
  <si>
    <t>META (Diciembre)</t>
  </si>
  <si>
    <t>Participar en las actividades de formulación, actualización e implementación de políticas públicas sociales del Departamento, afines con la misión institucional, en las cuales se convoque a la entidad y delegue la Gerencia.</t>
  </si>
  <si>
    <t>Liderar el ejercicio de Revisión por la Dirección y elaborar el informe.</t>
  </si>
  <si>
    <t>Mantener el Sistema Integrado de Gestión</t>
  </si>
  <si>
    <t>(Número de actividades realizadas / Numero actividades programadas 3) x 100</t>
  </si>
  <si>
    <r>
      <rPr>
        <b/>
        <sz val="9"/>
        <rFont val="Arial"/>
        <family val="2"/>
      </rPr>
      <t>Dimensión</t>
    </r>
    <r>
      <rPr>
        <sz val="9"/>
        <rFont val="Arial"/>
        <family val="2"/>
      </rPr>
      <t xml:space="preserve"> Direccionamiento Estratégico y Planeación
</t>
    </r>
    <r>
      <rPr>
        <b/>
        <sz val="9"/>
        <rFont val="Arial"/>
        <family val="2"/>
      </rPr>
      <t>Políticas:</t>
    </r>
    <r>
      <rPr>
        <sz val="9"/>
        <rFont val="Arial"/>
        <family val="2"/>
      </rPr>
      <t xml:space="preserve">
• Planeación institucional</t>
    </r>
  </si>
  <si>
    <t>Mantener actualizados los modelos de atención a las personas mayores y a las personas con discapacidad mental en los centros de la Beneficencia (anexos técnicos)</t>
  </si>
  <si>
    <r>
      <rPr>
        <b/>
        <sz val="9"/>
        <rFont val="Arial"/>
        <family val="2"/>
      </rPr>
      <t>Dimensión</t>
    </r>
    <r>
      <rPr>
        <sz val="9"/>
        <rFont val="Arial"/>
        <family val="2"/>
      </rPr>
      <t xml:space="preserve"> Información y Comunicación
</t>
    </r>
    <r>
      <rPr>
        <b/>
        <sz val="9"/>
        <rFont val="Arial"/>
        <family val="2"/>
      </rPr>
      <t>Políticas:</t>
    </r>
    <r>
      <rPr>
        <sz val="9"/>
        <rFont val="Arial"/>
        <family val="2"/>
      </rPr>
      <t xml:space="preserve">
• Transparencia, acceso a la información pública y lucha contra la corrupción</t>
    </r>
  </si>
  <si>
    <t>Enviar a la Secretaría General los informes periódicos emitidos por la dependencia, que deban publicarse en el portal web de la entidad y mantener actualizada la información de oferta institucional y tarifas de atención en centros de protección</t>
  </si>
  <si>
    <t>Administrar la ejecución presupuestal de los recursos asignados para atención de las personas consumidoras de sustancias psicoactivas en programa de la Beneficencia.</t>
  </si>
  <si>
    <r>
      <rPr>
        <b/>
        <sz val="9"/>
        <rFont val="Arial"/>
        <family val="2"/>
      </rPr>
      <t xml:space="preserve">Dimensión </t>
    </r>
    <r>
      <rPr>
        <sz val="9"/>
        <rFont val="Arial"/>
        <family val="2"/>
      </rPr>
      <t xml:space="preserve">Direccionamiento Estratégico y Planeación
</t>
    </r>
    <r>
      <rPr>
        <b/>
        <sz val="9"/>
        <rFont val="Arial"/>
        <family val="2"/>
      </rPr>
      <t>Políticas:</t>
    </r>
    <r>
      <rPr>
        <sz val="9"/>
        <rFont val="Arial"/>
        <family val="2"/>
      </rPr>
      <t xml:space="preserve">
• Planeación institucional
• Gestión presupuestal y eficiencia del gasto público</t>
    </r>
  </si>
  <si>
    <t>Estados Financieros Vigencia 2020 aprobados por el Consejo Directivo de la Entidad</t>
  </si>
  <si>
    <t>Presentar y sustentar los Estados Financieros Vigencia 2020 al Consejo Directivo de la Entidad para su aprobación</t>
  </si>
  <si>
    <r>
      <rPr>
        <b/>
        <sz val="9"/>
        <rFont val="Arial"/>
        <family val="2"/>
      </rPr>
      <t xml:space="preserve">Dimensión </t>
    </r>
    <r>
      <rPr>
        <sz val="9"/>
        <rFont val="Arial"/>
        <family val="2"/>
      </rPr>
      <t xml:space="preserve">Direccionamiento Estratégico y Planeación
</t>
    </r>
    <r>
      <rPr>
        <b/>
        <sz val="9"/>
        <rFont val="Arial"/>
        <family val="2"/>
      </rPr>
      <t>Políticas:</t>
    </r>
    <r>
      <rPr>
        <sz val="9"/>
        <rFont val="Arial"/>
        <family val="2"/>
      </rPr>
      <t xml:space="preserve">
• Gestión presupuestal y eficiencia del gasto público
</t>
    </r>
  </si>
  <si>
    <r>
      <rPr>
        <b/>
        <sz val="9"/>
        <rFont val="Arial"/>
        <family val="2"/>
      </rPr>
      <t>Dimensión</t>
    </r>
    <r>
      <rPr>
        <sz val="9"/>
        <rFont val="Arial"/>
        <family val="2"/>
      </rPr>
      <t xml:space="preserve"> Información y Comunicación
</t>
    </r>
    <r>
      <rPr>
        <b/>
        <sz val="9"/>
        <rFont val="Arial"/>
        <family val="2"/>
      </rPr>
      <t xml:space="preserve">Políticas: </t>
    </r>
    <r>
      <rPr>
        <sz val="9"/>
        <rFont val="Arial"/>
        <family val="2"/>
      </rPr>
      <t xml:space="preserve"> Transparencia, acceso a la información pública y lucha contra la corrupción</t>
    </r>
  </si>
  <si>
    <r>
      <rPr>
        <b/>
        <sz val="9"/>
        <rFont val="Arial"/>
        <family val="2"/>
      </rPr>
      <t xml:space="preserve">Dimensión </t>
    </r>
    <r>
      <rPr>
        <sz val="9"/>
        <rFont val="Arial"/>
        <family val="2"/>
      </rPr>
      <t xml:space="preserve">Gestión con Valores para Resultados 
• Defensa jurídica
</t>
    </r>
    <r>
      <rPr>
        <b/>
        <sz val="9"/>
        <rFont val="Arial"/>
        <family val="2"/>
      </rPr>
      <t xml:space="preserve">Dimensión </t>
    </r>
    <r>
      <rPr>
        <sz val="9"/>
        <rFont val="Arial"/>
        <family val="2"/>
      </rPr>
      <t xml:space="preserve">Talento Humano
</t>
    </r>
    <r>
      <rPr>
        <b/>
        <sz val="9"/>
        <rFont val="Arial"/>
        <family val="2"/>
      </rPr>
      <t xml:space="preserve">Política: </t>
    </r>
    <r>
      <rPr>
        <sz val="9"/>
        <rFont val="Arial"/>
        <family val="2"/>
      </rPr>
      <t>Integridad</t>
    </r>
  </si>
  <si>
    <r>
      <rPr>
        <b/>
        <sz val="9"/>
        <rFont val="Arial"/>
        <family val="2"/>
      </rPr>
      <t xml:space="preserve">Dimensión </t>
    </r>
    <r>
      <rPr>
        <sz val="9"/>
        <rFont val="Arial"/>
        <family val="2"/>
      </rPr>
      <t xml:space="preserve">Gestión con Valores para Resultados 
• Defensa jurídica
• Servicio al Ciudadano
</t>
    </r>
    <r>
      <rPr>
        <b/>
        <sz val="9"/>
        <rFont val="Arial"/>
        <family val="2"/>
      </rPr>
      <t xml:space="preserve">Dimensión </t>
    </r>
    <r>
      <rPr>
        <sz val="9"/>
        <rFont val="Arial"/>
        <family val="2"/>
      </rPr>
      <t xml:space="preserve">Talento Humano
</t>
    </r>
    <r>
      <rPr>
        <b/>
        <sz val="9"/>
        <rFont val="Arial"/>
        <family val="2"/>
      </rPr>
      <t xml:space="preserve">Política: </t>
    </r>
    <r>
      <rPr>
        <sz val="9"/>
        <rFont val="Arial"/>
        <family val="2"/>
      </rPr>
      <t>Integridad</t>
    </r>
  </si>
  <si>
    <r>
      <rPr>
        <b/>
        <sz val="9"/>
        <rFont val="Arial"/>
        <family val="2"/>
      </rPr>
      <t xml:space="preserve">Dimensión </t>
    </r>
    <r>
      <rPr>
        <sz val="9"/>
        <rFont val="Arial"/>
        <family val="2"/>
      </rPr>
      <t xml:space="preserve">Gestión con Valores para Resultados </t>
    </r>
    <r>
      <rPr>
        <b/>
        <sz val="9"/>
        <rFont val="Arial"/>
        <family val="2"/>
      </rPr>
      <t xml:space="preserve">
Política: Defensa jurídica
Dimensión</t>
    </r>
    <r>
      <rPr>
        <sz val="9"/>
        <rFont val="Arial"/>
        <family val="2"/>
      </rPr>
      <t xml:space="preserve"> Evaluación de Resultados
</t>
    </r>
    <r>
      <rPr>
        <b/>
        <sz val="9"/>
        <rFont val="Arial"/>
        <family val="2"/>
      </rPr>
      <t>Política:</t>
    </r>
    <r>
      <rPr>
        <sz val="9"/>
        <rFont val="Arial"/>
        <family val="2"/>
      </rPr>
      <t xml:space="preserve"> Seguimiento y evaluación del desempeño institucional
</t>
    </r>
    <r>
      <rPr>
        <b/>
        <sz val="9"/>
        <rFont val="Arial"/>
        <family val="2"/>
      </rPr>
      <t>Dimensión</t>
    </r>
    <r>
      <rPr>
        <sz val="9"/>
        <rFont val="Arial"/>
        <family val="2"/>
      </rPr>
      <t xml:space="preserve"> Gestión con Valores para Resultados 
</t>
    </r>
    <r>
      <rPr>
        <b/>
        <sz val="9"/>
        <rFont val="Arial"/>
        <family val="2"/>
      </rPr>
      <t>Política:</t>
    </r>
    <r>
      <rPr>
        <sz val="9"/>
        <rFont val="Arial"/>
        <family val="2"/>
      </rPr>
      <t xml:space="preserve"> Defensa jurídica</t>
    </r>
  </si>
  <si>
    <t>Ejecutar las actividades del Plan de Acción del MIPG y las demás actividades que se deriven del diligenciamiento del FURAG 2020
Participar en las actividades programadas para la renovación o recertificación al Sistema Integrado de Gestión como actualización documental, reporte de informes e indicadores de gestión, cierre de acciones, auditorías internas y externas, etc.</t>
  </si>
  <si>
    <r>
      <rPr>
        <b/>
        <sz val="9"/>
        <rFont val="Arial"/>
        <family val="2"/>
      </rPr>
      <t>Dimensión</t>
    </r>
    <r>
      <rPr>
        <sz val="9"/>
        <rFont val="Arial"/>
        <family val="2"/>
      </rPr>
      <t xml:space="preserve"> Gestión con Valores para Resultados
</t>
    </r>
    <r>
      <rPr>
        <b/>
        <sz val="9"/>
        <rFont val="Arial"/>
        <family val="2"/>
      </rPr>
      <t xml:space="preserve">Política: </t>
    </r>
    <r>
      <rPr>
        <sz val="9"/>
        <rFont val="Arial"/>
        <family val="2"/>
      </rPr>
      <t>Gestión Presupuestal y eficiencia del Gasto público</t>
    </r>
  </si>
  <si>
    <t>Seguimiento, control y pago de Impuestos de los Bienes Inmuebles de propiedad de la Entidad</t>
  </si>
  <si>
    <t>Realizar las actividades de generación, control, solicitud, verificación y trámite de pago de los impuestos de los bienes Inmuebles de la Entidad</t>
  </si>
  <si>
    <t>(Número de inmuebles con pago de impuestos en la vigencia / Número total de inmuebles) x 100</t>
  </si>
  <si>
    <t xml:space="preserve">Seguimiento y control al estado físico de los inmuebles de la entidad </t>
  </si>
  <si>
    <r>
      <rPr>
        <b/>
        <sz val="9"/>
        <rFont val="Arial"/>
        <family val="2"/>
      </rPr>
      <t>Dimensión</t>
    </r>
    <r>
      <rPr>
        <sz val="9"/>
        <rFont val="Arial"/>
        <family val="2"/>
      </rPr>
      <t xml:space="preserve"> Gestión con Valores para Resultados
</t>
    </r>
    <r>
      <rPr>
        <b/>
        <sz val="9"/>
        <rFont val="Arial"/>
        <family val="2"/>
      </rPr>
      <t xml:space="preserve">Política: </t>
    </r>
    <r>
      <rPr>
        <sz val="9"/>
        <rFont val="Arial"/>
        <family val="2"/>
      </rPr>
      <t xml:space="preserve">Gestión Presupuestal y eficiencia del Gasto público 
</t>
    </r>
  </si>
  <si>
    <t>Realizar el seguimiento al Plan Anticorrupción y atención al Ciudadano y a los riesgos de corrupción, publicar informes cuatrimestrales en la portal web</t>
  </si>
  <si>
    <t>(Número de informes publicados en la portal web / 3 informes</t>
  </si>
  <si>
    <r>
      <rPr>
        <b/>
        <sz val="9"/>
        <rFont val="Arial"/>
        <family val="2"/>
      </rPr>
      <t xml:space="preserve">Dimensión </t>
    </r>
    <r>
      <rPr>
        <sz val="9"/>
        <rFont val="Arial"/>
        <family val="2"/>
      </rPr>
      <t>Control interno</t>
    </r>
    <r>
      <rPr>
        <b/>
        <sz val="9"/>
        <rFont val="Arial"/>
        <family val="2"/>
      </rPr>
      <t xml:space="preserve">
Política: </t>
    </r>
    <r>
      <rPr>
        <sz val="9"/>
        <rFont val="Arial"/>
        <family val="2"/>
      </rPr>
      <t>Control Interno</t>
    </r>
    <r>
      <rPr>
        <b/>
        <sz val="9"/>
        <rFont val="Arial"/>
        <family val="2"/>
      </rPr>
      <t xml:space="preserve">
Dimensión </t>
    </r>
    <r>
      <rPr>
        <sz val="9"/>
        <rFont val="Arial"/>
        <family val="2"/>
      </rPr>
      <t xml:space="preserve">Información y Comunicación
</t>
    </r>
    <r>
      <rPr>
        <b/>
        <sz val="9"/>
        <rFont val="Arial"/>
        <family val="2"/>
      </rPr>
      <t xml:space="preserve">Política:
</t>
    </r>
    <r>
      <rPr>
        <sz val="9"/>
        <rFont val="Arial"/>
        <family val="2"/>
      </rPr>
      <t>• Transparencia, acceso a la información pública y lucha contra la corrupción</t>
    </r>
  </si>
  <si>
    <t>(Número de informes de seguimiento a mapas de riesgo de los procesos de la entidad  y riesgos de corrupción  publicados en la portal web / 1 informe) x 100</t>
  </si>
  <si>
    <t>(Número de funcionarios evaluados/ número total de funcionarios inscritos en carrera administrativa)  x 100</t>
  </si>
  <si>
    <t>Realizar el proceso de inducción a todos los funcionarios nuevos y de reinducción a todos los funcionarios</t>
  </si>
  <si>
    <t>(Número de funcionarios que recibieron inducción y/o reinducción/ Número de funcionarios) x 100</t>
  </si>
  <si>
    <r>
      <t xml:space="preserve">Dimensión Talento Humano
Políticas:
• </t>
    </r>
    <r>
      <rPr>
        <sz val="9"/>
        <rFont val="Arial"/>
        <family val="2"/>
      </rPr>
      <t>Gestión Talento Humano
• Integridad</t>
    </r>
  </si>
  <si>
    <t>Número de actualizaciones del Plan Anual de Adquisiciones realizadas durante la vigencia</t>
  </si>
  <si>
    <r>
      <rPr>
        <b/>
        <sz val="9"/>
        <rFont val="Arial"/>
        <family val="2"/>
      </rPr>
      <t xml:space="preserve">Dimensión </t>
    </r>
    <r>
      <rPr>
        <sz val="9"/>
        <rFont val="Arial"/>
        <family val="2"/>
      </rPr>
      <t xml:space="preserve">Información y Comunicación
</t>
    </r>
    <r>
      <rPr>
        <b/>
        <sz val="9"/>
        <rFont val="Arial"/>
        <family val="2"/>
      </rPr>
      <t xml:space="preserve">Políticas:
</t>
    </r>
    <r>
      <rPr>
        <sz val="9"/>
        <rFont val="Arial"/>
        <family val="2"/>
      </rPr>
      <t>• Transparencia, acceso a la información pública y lucha contra la corrupción</t>
    </r>
  </si>
  <si>
    <t xml:space="preserve">Realizar los estudios previos para contratación de vigilancia, aseguramiento de los bienes de la entidad, Intermediación de Seguros, suministro de combustible y mantenimiento del parque automotor </t>
  </si>
  <si>
    <r>
      <t xml:space="preserve">Dimensión  </t>
    </r>
    <r>
      <rPr>
        <sz val="9"/>
        <rFont val="Arial"/>
        <family val="2"/>
      </rPr>
      <t xml:space="preserve">Información y Comunicación </t>
    </r>
    <r>
      <rPr>
        <b/>
        <sz val="9"/>
        <rFont val="Arial"/>
        <family val="2"/>
      </rPr>
      <t xml:space="preserve">
Política: </t>
    </r>
    <r>
      <rPr>
        <sz val="9"/>
        <rFont val="Arial"/>
        <family val="2"/>
      </rPr>
      <t>Gestión Documental</t>
    </r>
  </si>
  <si>
    <r>
      <t xml:space="preserve">Dimensión  </t>
    </r>
    <r>
      <rPr>
        <sz val="9"/>
        <rFont val="Arial"/>
        <family val="2"/>
      </rPr>
      <t>Gestión con Valores para Resultados</t>
    </r>
    <r>
      <rPr>
        <b/>
        <sz val="9"/>
        <rFont val="Arial"/>
        <family val="2"/>
      </rPr>
      <t xml:space="preserve">
Política: </t>
    </r>
    <r>
      <rPr>
        <sz val="9"/>
        <rFont val="Arial"/>
        <family val="2"/>
      </rPr>
      <t>Gobierno digital</t>
    </r>
    <r>
      <rPr>
        <b/>
        <sz val="9"/>
        <rFont val="Arial"/>
        <family val="2"/>
      </rPr>
      <t xml:space="preserve">
Dimensión</t>
    </r>
    <r>
      <rPr>
        <sz val="9"/>
        <rFont val="Arial"/>
        <family val="2"/>
      </rPr>
      <t xml:space="preserve"> Información y Comunicación</t>
    </r>
    <r>
      <rPr>
        <b/>
        <sz val="9"/>
        <rFont val="Arial"/>
        <family val="2"/>
      </rPr>
      <t xml:space="preserve">
Política: </t>
    </r>
    <r>
      <rPr>
        <sz val="9"/>
        <rFont val="Arial"/>
        <family val="2"/>
      </rPr>
      <t>Transparencia, acceso a la información pública y lucha contra la corrupción</t>
    </r>
  </si>
  <si>
    <r>
      <t>Dimensión</t>
    </r>
    <r>
      <rPr>
        <sz val="9"/>
        <rFont val="Arial"/>
        <family val="2"/>
      </rPr>
      <t xml:space="preserve"> Información y Comunicación</t>
    </r>
    <r>
      <rPr>
        <b/>
        <sz val="9"/>
        <rFont val="Arial"/>
        <family val="2"/>
      </rPr>
      <t xml:space="preserve">
Políticas: </t>
    </r>
    <r>
      <rPr>
        <sz val="9"/>
        <rFont val="Arial"/>
        <family val="2"/>
      </rPr>
      <t>Transparencia, acceso a la información pública y lucha contra la corrupción</t>
    </r>
  </si>
  <si>
    <t>Ejecutar las actividades del Plan de Acción del MIPG
Participar en las actividades programadas para la renovación o recertificación al Sistema Integrado de Gestión como actualización documental, reporte de informes e indicadores de gestión, cierre de acciones, auditorías internas y externas, etc.</t>
  </si>
  <si>
    <t>Publicación del programa de gestión documental y tablas de retención documental
Formular y desarrollar la política de gestión ambiental armonizada al sistema de gestión documental</t>
  </si>
  <si>
    <t>Recibir y dar trámite interno o externo según su naturaleza a todas las peticiones, quejas, reclamos y sugerencias que se presenten en la entidad de manera escrita, presencial, telefónica, por correo electrónico, portal web.
Hacer seguimiento a la solución y respuesta.
Enviar las repuestas en los términos previstos en la ley</t>
  </si>
  <si>
    <t>Brindar atención y orientación adecuada al ciudadano sobre los servicios que presta la Beneficencia  mediante los canales definidos por la Entidad: presencial, escrita, telefónica, correo electrónico y a través de la web.</t>
  </si>
  <si>
    <t xml:space="preserve">(Número de personas orientadas e informadas /Número de solicitudes de atención y orientación) x 100 </t>
  </si>
  <si>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Gobierno digital 
Racionalización de Trámites, Servicio al Ciudadano
</t>
    </r>
    <r>
      <rPr>
        <b/>
        <sz val="9"/>
        <rFont val="Arial"/>
        <family val="2"/>
      </rPr>
      <t>Dimensión:</t>
    </r>
    <r>
      <rPr>
        <sz val="9"/>
        <rFont val="Arial"/>
        <family val="2"/>
      </rPr>
      <t xml:space="preserve"> Gestión Talento Humano
</t>
    </r>
    <r>
      <rPr>
        <b/>
        <sz val="9"/>
        <rFont val="Arial"/>
        <family val="2"/>
      </rPr>
      <t>Política</t>
    </r>
    <r>
      <rPr>
        <sz val="9"/>
        <rFont val="Arial"/>
        <family val="2"/>
      </rPr>
      <t xml:space="preserve"> Integridad
</t>
    </r>
  </si>
  <si>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Servicio al Ciudadano
</t>
    </r>
    <r>
      <rPr>
        <b/>
        <sz val="9"/>
        <rFont val="Arial"/>
        <family val="2"/>
      </rPr>
      <t>Dimensión:</t>
    </r>
    <r>
      <rPr>
        <sz val="9"/>
        <rFont val="Arial"/>
        <family val="2"/>
      </rPr>
      <t xml:space="preserve"> Gestión Talento Humano
</t>
    </r>
    <r>
      <rPr>
        <b/>
        <sz val="9"/>
        <rFont val="Arial"/>
        <family val="2"/>
      </rPr>
      <t>Política</t>
    </r>
    <r>
      <rPr>
        <sz val="9"/>
        <rFont val="Arial"/>
        <family val="2"/>
      </rPr>
      <t xml:space="preserve"> Integridad
</t>
    </r>
  </si>
  <si>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Servicio al Ciudadano
</t>
    </r>
    <r>
      <rPr>
        <b/>
        <sz val="9"/>
        <rFont val="Arial"/>
        <family val="2"/>
      </rPr>
      <t>Dimensión:</t>
    </r>
    <r>
      <rPr>
        <sz val="9"/>
        <rFont val="Arial"/>
        <family val="2"/>
      </rPr>
      <t xml:space="preserve"> Gestión Talento Humano
</t>
    </r>
    <r>
      <rPr>
        <b/>
        <sz val="9"/>
        <rFont val="Arial"/>
        <family val="2"/>
      </rPr>
      <t>Política</t>
    </r>
    <r>
      <rPr>
        <sz val="9"/>
        <rFont val="Arial"/>
        <family val="2"/>
      </rPr>
      <t xml:space="preserve"> Integridad</t>
    </r>
  </si>
  <si>
    <r>
      <t xml:space="preserve">Cumplir con las actividades del plan de Acción del MIPG, relacionadas con la </t>
    </r>
    <r>
      <rPr>
        <b/>
        <sz val="9"/>
        <rFont val="Arial"/>
        <family val="2"/>
      </rPr>
      <t xml:space="preserve">POLITICA ATENCION AL CIUDADANO </t>
    </r>
    <r>
      <rPr>
        <sz val="9"/>
        <rFont val="Arial"/>
        <family val="2"/>
      </rPr>
      <t>y las que se deriven del diligenciamiento del FURAG que informará la Oficina Asesora de Planeación
Participar en las actividades programadas para la renovación o recertificación al Sistema Integrado de Gestión como actualización documental, reporte de informes e indicadores de gestión, cierre de acciones, auditorías internas y externas, etc.</t>
    </r>
  </si>
  <si>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Gobierno digital 
Racionalización de Trámites, Servicio al Ciudadano
</t>
    </r>
    <r>
      <rPr>
        <b/>
        <sz val="9"/>
        <rFont val="Arial"/>
        <family val="2"/>
      </rPr>
      <t>Dimensión:</t>
    </r>
    <r>
      <rPr>
        <sz val="9"/>
        <rFont val="Arial"/>
        <family val="2"/>
      </rPr>
      <t xml:space="preserve"> Gestión Talento Humano
</t>
    </r>
    <r>
      <rPr>
        <b/>
        <sz val="9"/>
        <rFont val="Arial"/>
        <family val="2"/>
      </rPr>
      <t>Política</t>
    </r>
    <r>
      <rPr>
        <sz val="9"/>
        <rFont val="Arial"/>
        <family val="2"/>
      </rPr>
      <t xml:space="preserve"> Integridad</t>
    </r>
  </si>
  <si>
    <r>
      <rPr>
        <b/>
        <sz val="9"/>
        <rFont val="Arial"/>
        <family val="2"/>
      </rPr>
      <t xml:space="preserve">Dimensión: </t>
    </r>
    <r>
      <rPr>
        <sz val="9"/>
        <rFont val="Arial"/>
        <family val="2"/>
      </rPr>
      <t>Evaluación de Resultados</t>
    </r>
    <r>
      <rPr>
        <b/>
        <sz val="9"/>
        <rFont val="Arial"/>
        <family val="2"/>
      </rPr>
      <t xml:space="preserve">
Política: </t>
    </r>
    <r>
      <rPr>
        <sz val="9"/>
        <rFont val="Arial"/>
        <family val="2"/>
      </rPr>
      <t xml:space="preserve">Seguimiento y evaluación del desempeño institucional
 </t>
    </r>
  </si>
  <si>
    <r>
      <rPr>
        <b/>
        <sz val="9"/>
        <rFont val="Arial"/>
        <family val="2"/>
      </rPr>
      <t xml:space="preserve">Dimensión: </t>
    </r>
    <r>
      <rPr>
        <sz val="9"/>
        <rFont val="Arial"/>
        <family val="2"/>
      </rPr>
      <t xml:space="preserve">Direccionamiento Estratégico y Planeación.
</t>
    </r>
    <r>
      <rPr>
        <b/>
        <sz val="9"/>
        <rFont val="Arial"/>
        <family val="2"/>
      </rPr>
      <t>Política:</t>
    </r>
    <r>
      <rPr>
        <sz val="9"/>
        <rFont val="Arial"/>
        <family val="2"/>
      </rPr>
      <t xml:space="preserve"> Planeación institucional</t>
    </r>
  </si>
  <si>
    <r>
      <t>Dimensión</t>
    </r>
    <r>
      <rPr>
        <sz val="9"/>
        <rFont val="Arial"/>
        <family val="2"/>
      </rPr>
      <t xml:space="preserve"> Información y Comunicación
</t>
    </r>
    <r>
      <rPr>
        <b/>
        <sz val="9"/>
        <rFont val="Arial"/>
        <family val="2"/>
      </rPr>
      <t>Política:</t>
    </r>
    <r>
      <rPr>
        <sz val="9"/>
        <rFont val="Arial"/>
        <family val="2"/>
      </rPr>
      <t xml:space="preserve"> Transparencia, acceso a la información pública y lucha contra la corrupción</t>
    </r>
  </si>
  <si>
    <r>
      <rPr>
        <b/>
        <sz val="9"/>
        <rFont val="Arial"/>
        <family val="2"/>
      </rP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</si>
  <si>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rPr>
        <b/>
        <sz val="9"/>
        <rFont val="Arial"/>
        <family val="2"/>
      </rPr>
      <t>Dimensión</t>
    </r>
    <r>
      <rPr>
        <sz val="9"/>
        <rFont val="Arial"/>
        <family val="2"/>
      </rPr>
      <t xml:space="preserve"> Información y Comunicación
</t>
    </r>
    <r>
      <rPr>
        <b/>
        <sz val="9"/>
        <rFont val="Arial"/>
        <family val="2"/>
      </rPr>
      <t xml:space="preserve">Políticas:
</t>
    </r>
    <r>
      <rPr>
        <sz val="9"/>
        <rFont val="Arial"/>
        <family val="2"/>
      </rPr>
      <t>• Transparencia, acceso a la información pública y lucha contra la corrupción</t>
    </r>
  </si>
  <si>
    <t>Gerente General y Comité de Gestión Institucional y Desempeño</t>
  </si>
  <si>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Servicio al Ciudadano
</t>
    </r>
    <r>
      <rPr>
        <b/>
        <sz val="9"/>
        <rFont val="Arial"/>
        <family val="2"/>
      </rPr>
      <t>Dimensión:</t>
    </r>
    <r>
      <rPr>
        <sz val="9"/>
        <rFont val="Arial"/>
        <family val="2"/>
      </rPr>
      <t xml:space="preserve"> Integridad 
</t>
    </r>
    <r>
      <rPr>
        <b/>
        <sz val="9"/>
        <rFont val="Arial"/>
        <family val="2"/>
      </rPr>
      <t>Política</t>
    </r>
    <r>
      <rPr>
        <sz val="9"/>
        <rFont val="Arial"/>
        <family val="2"/>
      </rPr>
      <t xml:space="preserve"> Integridad</t>
    </r>
  </si>
  <si>
    <r>
      <rPr>
        <b/>
        <sz val="9"/>
        <rFont val="Arial"/>
        <family val="2"/>
      </rPr>
      <t>Dimensión</t>
    </r>
    <r>
      <rPr>
        <sz val="9"/>
        <rFont val="Arial"/>
        <family val="2"/>
      </rPr>
      <t xml:space="preserve"> Información y Comunicación
</t>
    </r>
    <r>
      <rPr>
        <b/>
        <sz val="9"/>
        <rFont val="Arial"/>
        <family val="2"/>
      </rPr>
      <t xml:space="preserve">Política: </t>
    </r>
    <r>
      <rPr>
        <sz val="9"/>
        <rFont val="Arial"/>
        <family val="2"/>
      </rPr>
      <t xml:space="preserve"> Transparencia, acceso a la información pública y lucha contra la corrupción</t>
    </r>
  </si>
  <si>
    <r>
      <rPr>
        <b/>
        <sz val="9"/>
        <rFont val="Arial"/>
        <family val="2"/>
      </rPr>
      <t xml:space="preserve">Dimensión </t>
    </r>
    <r>
      <rPr>
        <sz val="9"/>
        <rFont val="Arial"/>
        <family val="2"/>
      </rPr>
      <t xml:space="preserve">Direccionamiento Estratégico y Planeación
</t>
    </r>
    <r>
      <rPr>
        <b/>
        <sz val="9"/>
        <rFont val="Arial"/>
        <family val="2"/>
      </rPr>
      <t>Políticas:</t>
    </r>
    <r>
      <rPr>
        <sz val="9"/>
        <rFont val="Arial"/>
        <family val="2"/>
      </rPr>
      <t xml:space="preserve">
• Gestión presupuestal y eficiencia del gasto público</t>
    </r>
  </si>
  <si>
    <t>(Número de Audiencias  de conciliación extrajudiciales asistidas / Número audiencias requeridas en la vigencia) x 100</t>
  </si>
  <si>
    <t>Realizar la actualización permanente de la cartera de la Entidad con el fin de llevar el adecuado control sobre los valores que se adeudan a la entidad por este concepto</t>
  </si>
  <si>
    <t>(Número de actividades de seguimiento y control realizadas / Número de actividades programadas) x 100</t>
  </si>
  <si>
    <t>EJE ESTRATEGICO/PROGRAMA/SUBPROGRAMA/PROYECTO.</t>
  </si>
  <si>
    <t>Participar en las actividades programadas para la renovación o recertificación al Sistema Integrado de Gestión como actualización de documentos, reporte de informes e indicadores de gestión, cierre de acciones, auditorías internas y externas, etc.</t>
  </si>
  <si>
    <t>(Número de personas  en situación de discapacidad protegidas en el período / 1500 Programado) x 100</t>
  </si>
  <si>
    <t>Ejecutar el proceso de provisión de empleos, verificar el cumplimiento de  requisitos, elaboración de actos administrativos y afiliaciones a seguridad social.</t>
  </si>
  <si>
    <t>Realizar inducción a los nuevos funcionarios, actualizar y difundir el manual de reinducción a los funcionarios antiguos</t>
  </si>
  <si>
    <t>Liderar la Rendición Pública de Cuentas y Diálogo Ciudadano</t>
  </si>
  <si>
    <t>Asesorar a los líderes de los procesos en la identificación, análisis y valoración de riesgos que permita la implementación o actualización de los mapas de riesgos</t>
  </si>
  <si>
    <t>Líderes de todos los procesos, Técnico y Jefe de Oficina de Planeación y Jefe de Control Interno</t>
  </si>
  <si>
    <t>Proteger de manera integral a las personas adultas mayores que ingresan a los programas de protección de la Beneficencia</t>
  </si>
  <si>
    <t>Administrar la ejecución presupuestal de los recursos asignados para la protección de personas con discapacidad mental y cognitiva en los centros de la Beneficencia.</t>
  </si>
  <si>
    <t>Valor que se determine</t>
  </si>
  <si>
    <t>(Informe de medición de ausentismo elaborado / 1 programado) x 100</t>
  </si>
  <si>
    <r>
      <t xml:space="preserve">Dimensión Talento Humano
Política:
• </t>
    </r>
    <r>
      <rPr>
        <sz val="9"/>
        <rFont val="Arial"/>
        <family val="2"/>
      </rPr>
      <t>Gestión Talento Humano</t>
    </r>
  </si>
  <si>
    <t xml:space="preserve">(Número de Actividades realizadas)  / Número de Actividades programadas 6) x 100 </t>
  </si>
  <si>
    <t xml:space="preserve">(Plan y procedimiento de gestión del conocimiento e innovación
formulados o diseñados  / Número de Actividades programadas 2) x 100 </t>
  </si>
  <si>
    <r>
      <rPr>
        <b/>
        <sz val="9"/>
        <rFont val="Arial"/>
        <family val="2"/>
      </rPr>
      <t xml:space="preserve">Dimensión: </t>
    </r>
    <r>
      <rPr>
        <sz val="9"/>
        <rFont val="Arial"/>
        <family val="2"/>
      </rPr>
      <t xml:space="preserve">Gestión Institucional con Valores para  Resultados
</t>
    </r>
    <r>
      <rPr>
        <b/>
        <sz val="9"/>
        <rFont val="Arial"/>
        <family val="2"/>
      </rPr>
      <t>Política:</t>
    </r>
    <r>
      <rPr>
        <sz val="9"/>
        <rFont val="Arial"/>
        <family val="2"/>
      </rPr>
      <t xml:space="preserve"> Fortalecimiento Organizacional y Simplificación de Procesos </t>
    </r>
  </si>
  <si>
    <t xml:space="preserve">Efectuar el seguimiento y evaluación anual al mapa de riesgos de gestión de los procesos de la sede Administrativa y Centros de Proteccion Social como a los riesgos de corrupción </t>
  </si>
  <si>
    <t>Registrar en el sistema CETIL del Ministerio de Hacienda y Crédito Público, la información de salarios, festivos primas de antigüedad consignada en historia laboral de exfuncionarios de la entidad, para el reconocimiento de pensiones o devolución de dineros</t>
  </si>
  <si>
    <t>Participar en los Comités, Subcomités, Mesas y Submesas de trabajo, relacionadas con la políticas públicas sociales departamentales y sus planes de implementación y donde sea parte o se convoque a la entidad.</t>
  </si>
  <si>
    <t>Realizar actualización de la documentación del Sistema Integrado de Gestión de la entidad.</t>
  </si>
  <si>
    <t>(Número de mapas de riesgos de los procesos actualizados y socializados / Número de procesos - 15) x 100</t>
  </si>
  <si>
    <t>Diligenciar los cuestionarios FURAG, socializar a los líderes de los procesos los planes de acción y resultados que del FURAG se derivan y elaborar los informes de seguimiento</t>
  </si>
  <si>
    <t>Jefe de Oficina de Planeación y Profesional</t>
  </si>
  <si>
    <t>(Número de informes publicados en el portal de la entidad / 5 Informes a publicar) x 100</t>
  </si>
  <si>
    <t>(Número de personas atendidas /Número de  solicitudes)  x 100</t>
  </si>
  <si>
    <t>Valorar la condición de vulnerabilidad del usuario para el ingreso a los programas de protección social,  según los  parámetros establecidos</t>
  </si>
  <si>
    <t>Administrar el recaudo y fiscalización de los ingresos financieros de la entidad</t>
  </si>
  <si>
    <t>Administrar el recaudo de los ingresos financieros de la entidad y controlar su ejecución</t>
  </si>
  <si>
    <t>Cumplir con la presentación de las Declaraciones en los plazos establecidos por las normas que regulan la materia (12 Retención en la fuente, 6 de IVA y 6 de RETEICA).</t>
  </si>
  <si>
    <t>Jefe y Profesionales de la Oficina Asesora Jurídica  y abogados externos y Técnico</t>
  </si>
  <si>
    <t>Jefe y Profesionales de la Oficina Asesora Jurídica</t>
  </si>
  <si>
    <t>Jefe y Profesionales de la Oficina Asesora Jurídica  y abogados externos.</t>
  </si>
  <si>
    <t>Proyectar y actualizar la normatividad  interna conforme a los cambios legislativos y socializar</t>
  </si>
  <si>
    <t>Proyectar, modificar y actualizar las resoluciones internas de la Entidad que sean solicitadas a la Oficina Jurídica</t>
  </si>
  <si>
    <t>Cumplir con las actividades del plan de Acción del MIPG, orientadas por la Oficina Asesora de Planeación.
Participar en las actividades programadas para la renovación o recertificación al Sistema Integrado de Gestión como actualización documental, reporte de informes e indicadores de gestión, cierre de acciones, auditorías internas y externas, etc.</t>
  </si>
  <si>
    <t>Supervisión del recaudo de ingresos por concepto de arrendamientos de los inmuebles rentables de la entidad</t>
  </si>
  <si>
    <t>Realizar seguimiento y control al recaudo por concepto de cánones de arrendamiento de inmuebles de la entidad.</t>
  </si>
  <si>
    <t>(Valor total de arrendamientos / Ingresos proyectados) x 100</t>
  </si>
  <si>
    <t>Actualización de datos  del sistema de información para la optimización de las operaciones y procedimientos de la Oficina de Bienes</t>
  </si>
  <si>
    <t>Control y seguimiento al convenio Interadministrativo suscrito con la Inmobiliaria Cundinamarquesa</t>
  </si>
  <si>
    <t xml:space="preserve">Realizar el seguimiento y control al estado físico de los centros de protección e inmuebles de la entidad, revisión de presupuestos de obra previos a la contratación de obras de adecuación física, para el mejoramiento de la calidad de vida de los usuarios y evitar el deterioro de los inmuebles </t>
  </si>
  <si>
    <t xml:space="preserve">Seguimiento y control al cumplimiento de los contratos fiduciarios en los cuales la Beneficencia de Cundinamarca posee participación </t>
  </si>
  <si>
    <t>Realizar el seguimiento y control al cumplimiento de los proyectos fiduciarios, con el fin de recibir los beneficios en montos y tiempos establecidos en los contratos de fiducia.</t>
  </si>
  <si>
    <t>Cumplir con las actividades del plan de Acción del MIPG, orientadas por la Oficina Asesora de Planeación
Participar en las actividades programadas para la renovación o recertificación al Sistema Integrado de Gestión como actualización documental, reporte de informes e indicadores de gestión, cierre de acciones, auditorías internas y externas, etc.</t>
  </si>
  <si>
    <t xml:space="preserve">Hacer seguimiento a los Planes de Mejoramiento  propuestos en las auditorías internas,  externas  e individuales de acuerdo con los informes emitidos. </t>
  </si>
  <si>
    <t>Hacer seguimiento al cumplimiento del Sistema de Evaluación del Desempeño Laboral, conforme a la normatividad vigente</t>
  </si>
  <si>
    <t>Orientar la elaboración de los acuerdos de gestión por parte de los gerentes públicos de la entidad y evaluar su cumplimiento.</t>
  </si>
  <si>
    <t>Medir la apropiación de todos los servidores públicos al CODIGO DE INTEGRIDAD, mediante encuestas y socializar los resultados.
Divulgar el Código de Integridad en la inducción y reinducción de los funcionarios y contratistas de la entidad
Activar el grupo Gestor de la política de Integridad de la entidad y ejecutar las funciones del mismo
Aplicar encuestas para identificación de  observaciones y mejoras al código de Integridad
Actualizar el Código de Integridad considerando los aportes hechos por los servidores públicos</t>
  </si>
  <si>
    <t>(Número de actividades ejecutadas/ Número de actividades programadas 5)/100</t>
  </si>
  <si>
    <t>Diseñar el Plan Institucional de Bienestar, Capacitación e Incentivos</t>
  </si>
  <si>
    <t xml:space="preserve">(Número de encuestas de bienestar con calificación satisfactoria  / Número total de encuestas diligenciadas) x 100 </t>
  </si>
  <si>
    <t xml:space="preserve">(Número de encuestas de capacitación con calificación satisfactoria  / Número total de encuestas diligenciadas) x 100 </t>
  </si>
  <si>
    <t>Copasst en funcionamiento/ 1</t>
  </si>
  <si>
    <t xml:space="preserve">Conformar y garantizar el funcionamiento del Comité Paritario de Seguridad y Salud en el Trabajo COPASST </t>
  </si>
  <si>
    <t>Secretario General, Profesional Universitario y Copasst</t>
  </si>
  <si>
    <t>Comité de convivencia  en funcionamiento/ 1</t>
  </si>
  <si>
    <t xml:space="preserve">Realizar actividades de inducción y reinducción en el sistema de SSST </t>
  </si>
  <si>
    <t>Número de funcionarios que recibieron inducción y reinducción en el SSST/ Número total de funcionarios y contratistas</t>
  </si>
  <si>
    <t>Secretario General, Profesional Universitario y Comité de convivencia</t>
  </si>
  <si>
    <t>Diseñar el Plan Anual de Trabajo para el cumplimiento del Sistema de Gestión de SST, realizar seguimiento y control a su ejecución</t>
  </si>
  <si>
    <t>Profesional en seguridad y salud en el trabajo</t>
  </si>
  <si>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Gobierno digital 
Racionalización de Trámites, Servicio al Ciudadano
</t>
    </r>
    <r>
      <rPr>
        <b/>
        <sz val="9"/>
        <rFont val="Arial"/>
        <family val="2"/>
      </rPr>
      <t>Política</t>
    </r>
    <r>
      <rPr>
        <sz val="9"/>
        <rFont val="Arial"/>
        <family val="2"/>
      </rPr>
      <t xml:space="preserve"> Integridad</t>
    </r>
  </si>
  <si>
    <t>PROCESO GESTIÓN ALMACÉN E INVENTARIOS</t>
  </si>
  <si>
    <t>Programar los vehículos y los conductores de la entidad, con el fin de asegurar la movilidad de los funcionarios que requieren el servicio en su desempeño laboral</t>
  </si>
  <si>
    <t>(Número de comisiones) / Número de solicitudes) x 100</t>
  </si>
  <si>
    <t>Cumplir con las actividades del plan de Acción del MIPG, como Publicación del programa de gestión documental y tablas de retención documental y las que oriente la Oficina de Planeación
Participar en las actividades 
programadas para la renovación o recertificación al Sistema Integrado de Gestión como actualización documental, reporte de informes e indicadores de gestión, cierre de acciones, auditorías internas y externas, etc.</t>
  </si>
  <si>
    <t>Elaboró Doris Lozano, Profesional Oficina Asesora de Planeación</t>
  </si>
  <si>
    <t>Atender y orientar a las  familias y  autoridades  municipales acerca de los programas de la entidad y otras rutas de atención a personas con derechos vulnerados</t>
  </si>
  <si>
    <t xml:space="preserve">Conformar y garantizar el funcionamiento del Comité de convivencia </t>
  </si>
  <si>
    <t>Administración del parque automotor de la entidad para la buena prestación del servicio</t>
  </si>
  <si>
    <t>Proteger de manera integral a  las personas con discapacidad mental y cognitiva que ingresan a los programas de protección de la Beneficencia.</t>
  </si>
  <si>
    <t>Diseñar  y/o actualizar el Sistema de Gestión de Seguridad y Salud en el Trabajo y garantizar su funcionamiento</t>
  </si>
  <si>
    <t>Profesionales de Contabilidad, Tesorería y Presupuesto</t>
  </si>
  <si>
    <t>MEDICIÓN DE LA GESTIÓN</t>
  </si>
  <si>
    <t>% AVANCE</t>
  </si>
  <si>
    <t>ANÁLISIS</t>
  </si>
  <si>
    <t xml:space="preserve"> SEGUIMIENTO Y EVALUACIÓN  (realiza Oficina Asesora de Planeación)</t>
  </si>
  <si>
    <t>Avance de Indicadores por Proceso</t>
  </si>
  <si>
    <t>Número de indicadores por proceso</t>
  </si>
  <si>
    <t>Dimensiones y políticas del MIPG (Modelo Integrado de Gestión)</t>
  </si>
  <si>
    <t>Acciones  Pendientes de las generadas en el autodiagnóstico MIPG</t>
  </si>
  <si>
    <r>
      <t xml:space="preserve">CÓDIGO: </t>
    </r>
    <r>
      <rPr>
        <sz val="10"/>
        <color indexed="8"/>
        <rFont val="Arial"/>
        <family val="2"/>
      </rPr>
      <t>FT 5020-01-03.14</t>
    </r>
  </si>
  <si>
    <r>
      <t xml:space="preserve">VERSIÓN: </t>
    </r>
    <r>
      <rPr>
        <sz val="10"/>
        <color indexed="8"/>
        <rFont val="Arial"/>
        <family val="2"/>
      </rPr>
      <t>03</t>
    </r>
  </si>
  <si>
    <r>
      <t xml:space="preserve">FECHA: </t>
    </r>
    <r>
      <rPr>
        <sz val="10"/>
        <rFont val="Arial"/>
        <family val="2"/>
      </rPr>
      <t>23/06/2020</t>
    </r>
  </si>
  <si>
    <r>
      <rPr>
        <b/>
        <sz val="10"/>
        <rFont val="Arial"/>
        <family val="2"/>
      </rPr>
      <t>PROCEDIMIENTO:</t>
    </r>
    <r>
      <rPr>
        <sz val="10"/>
        <rFont val="Arial"/>
        <family val="2"/>
      </rPr>
      <t xml:space="preserve">  SEGUIMIENTO A LA GESTIÓN INSTITUCIONAL</t>
    </r>
  </si>
  <si>
    <r>
      <rPr>
        <b/>
        <sz val="10"/>
        <rFont val="Arial"/>
        <family val="2"/>
      </rPr>
      <t xml:space="preserve">FORMATO:  </t>
    </r>
    <r>
      <rPr>
        <sz val="10"/>
        <rFont val="Arial"/>
        <family val="2"/>
      </rPr>
      <t>SEGUIMIENTO AL PLAN DE ACCIÓN</t>
    </r>
  </si>
  <si>
    <t>Se actualizó el modelo de atención a las personas adultas mayores para el proceso competitivo Nº 02 de 2021</t>
  </si>
  <si>
    <t>Se emitió un fallo sancionatorio y un archivo de investigación</t>
  </si>
  <si>
    <t>Se realizó la Evaluacion Anual del desempeño laboral a 30 Empleos públicos de carrera administrativa vigencia 2020-2021</t>
  </si>
  <si>
    <t>Se realizó el proceso de  inducción Institucional a cuatro funcionarios nuevos</t>
  </si>
  <si>
    <t>Se formuló y aprobó el Plan Institucional de Capacitación, Bienestar e Incentivos vigencia 2021</t>
  </si>
  <si>
    <t xml:space="preserve">Se conformó el Comité Paritario de Seguridad y Salud en el Trabajo COPASST </t>
  </si>
  <si>
    <t>Plan de Trabajo del SGSST diseñado / 1 Programado) x 100</t>
  </si>
  <si>
    <t>El 31 de mayo de 2021 se inició el proceso en la tienda virtual del Estado Colombiano para la actualización de las licencias del antivirus.  El 15 de junio terminó el proceso con la Orden de Compra Nº 70083 por valor de $8.710.968, licencias que quedan actualizadas hasta el 12 de junio de 2022</t>
  </si>
  <si>
    <t>Durante el primer semestre de 2021 de atendieron 47 solicitudes de forma presencial los cuales terminaron con éxito. 
Se atendieron con éxito 5 asistencias vía Anydesk.
Se elaboraron los estudios previos para la contratación del soporte del sistema Financiero SWIM.  Se suscribió la OPS 021 de 2021 por valor de $60.0000.000</t>
  </si>
  <si>
    <t>(Número de planes formulados / Total de planes requeridos 5) x 100</t>
  </si>
  <si>
    <t>Formular en coordinación con las demás dependencias de la entidad los siguientes planes para la vigencia 2021: El Plan de Acción, Plan Anticorrupción y Atención al Ciudadano, Plan de Asistencia Técnica, Plan Operativo Anual de inversión y el Plan de Participación Ciudadana.</t>
  </si>
  <si>
    <t>(Número de reportes de seguimiento a la ejecución física y financiera del plan de acción y plan indicativo en el en el sistema de seguimiento del Departamento / 12 programados) x 100</t>
  </si>
  <si>
    <t>Los mapas de riesgos de gestión de los procesos se encuentran actualizados por los líderes de los procesos y están publicados en la ruta de consulta interna de la entidad</t>
  </si>
  <si>
    <t>Gerente General,  Jefe de Oficina y Profesional Oficina Planeación</t>
  </si>
  <si>
    <r>
      <rPr>
        <b/>
        <sz val="9"/>
        <color indexed="8"/>
        <rFont val="Arial"/>
        <family val="2"/>
      </rPr>
      <t xml:space="preserve">Dimensión: </t>
    </r>
    <r>
      <rPr>
        <sz val="9"/>
        <color indexed="8"/>
        <rFont val="Arial"/>
        <family val="2"/>
      </rPr>
      <t>Direccionamiento Estratégico y Planeación</t>
    </r>
  </si>
  <si>
    <t>Formular en coordinación con las dependencias competentes los proyectos de inversión de la entidad.</t>
  </si>
  <si>
    <t>Se diligenció el formulario FURAG vigencia 2020 en el primer trimestre del año 2021, se socializaron en reunión presencial las recomendaciones del DAFP al equipo de la Secretaría General, que comprende 7 procesos de apoyo y se enviaron por correo electrónico solicitando además el plan de acción de cada uno de los procesos</t>
  </si>
  <si>
    <t>Los Estados Financieros fueron aprobados por el Consejo Directivo de la Entidad en marzo de 2021</t>
  </si>
  <si>
    <t>La Beneficencia no cuenta con recursos que permitan la puesta en marcha de este proyecto en la actual vigencia</t>
  </si>
  <si>
    <t>En enero de 2021 se publicó el PAA en el portal de la Entidad y en la plataforma del  SECOP II se viene realizando  todas las modificaciones.</t>
  </si>
  <si>
    <t>Se publicó en Plan Anual de Adquisiciones para la vigencia 2021 en las fechas previstas por la ley, y a la fecha esta actualizado con las modificaciones ordenadas.</t>
  </si>
  <si>
    <t>La oficina de Control Interno planeó, programó y lideró la ejecución de las auditorías internas de calidad en la vigencia 2021 en coordinación con el equipo auditor. Pendiente realizar auditoría a los centros de Bienestar del Adulto Mayor San José en Facatativá y en Villeta.</t>
  </si>
  <si>
    <t>Se aplicaron  474 encuestas de medición de satisfacción de los usuarios y sus familias en 8 centros de protección, CME La Colonia 98, CFE JJ Vargas 97, CBA San José en Facatativá 38, CBA Arbelaez 85, CBA Belmira en Fusagasugá 46, CBA San Pedro Claver en Bogotá 62, CBA en Villeta 20, Instituto San José en Chipaque 28,  donde el nivel de satisfacción se encuentra entre excelente y bueno en el 97%. Se determinaron las acciones de mejora pertinentes a cada centro de protección, se socializaron y a la fecha se han puesto en práctica (proceso de mejora continua).</t>
  </si>
  <si>
    <t>Se publicaron y/o reportado todos los informes en la Plataforma SIA OBSERVA, así mismo se publicaron en secop II todos los informes y documentos elaborados por los supervisores de los contratos.</t>
  </si>
  <si>
    <t>Están publicadas las TRD y se publicará el Acto Administrativo, emanado por parte del Consejo Departamental de Archivo, donde se evidencie la aprobación definitiva de la actualización de las Tablas de Retención Documental para la Entidad.</t>
  </si>
  <si>
    <t>En el portal web de la entidad están publicados los Informes Financieros mensuales (Estados Financieros, Ejecuciones Presupuestales Activas y Pasivas)</t>
  </si>
  <si>
    <t xml:space="preserve">
En marzo y abril de 2021 se realizó la auditoría interna al Sistema Integrado de Gestión del proceso de protección social en la sede administrativa y en los centros de protección social de la entidad.
Se reportó la información de seguimiento a las Acciones de Revisión por la Dirección establecidas en 2020.  No se definieron acciones de Mejora en la Auditoría Interna al SIG 2020 </t>
  </si>
  <si>
    <t xml:space="preserve">
En abril de 2021 se realizó la auditoría interna al Sistema Integrado de Gestión del proceso Gestión Financiera y se reportó la información de seguimiento a las Acciones de Revisión por la Dirección establecidas en 2020.  No se definieron acciones de Mejora en la Auditoría Interna al SIG 2020 </t>
  </si>
  <si>
    <t xml:space="preserve">En abril de 2021 se realizó la auditoría interna al Sistema Integrado de Gestión del proceso Gestión Almacén e Inventarios, se reportó la información de seguimiento a las Acciones de Revisión por la Dirección establecidas en 2020.  Se han ejecutado 5 de 6 acciones de mejora identificadas en la Auditoría Interna al SIG 2020 </t>
  </si>
  <si>
    <t>Se ha dado cumplimiento a la programación del parque automotor, conforme a las solicitudes de las diferentes dependencias de la entidad</t>
  </si>
  <si>
    <t xml:space="preserve">Se realizan los informes correspondientes según la normatividad vigente </t>
  </si>
  <si>
    <t xml:space="preserve">
En abril de 2021 se realizó la auditoría interna al Sistema Integrado de Gestión del proceso Sistema de Información y Atención al Ciudadano, se reportó la información de seguimiento a las Acciones de Revisión por la Dirección establecidas en 2020. No se determinaron acciones de mejora en la Auditoría Interna al SIG 2020.</t>
  </si>
  <si>
    <t xml:space="preserve">
En abril de 2021 se realizó la auditoría interna al Sistema Integrado de Gestión del proceso Gestión Contractual, se reportó la información de seguimiento a las Acciones de Revisión por la Dirección establecidas en 2020.  Se ejecutaron las 4 acciones de mejora identificadas en la Auditoría Interna al SIG 2020.</t>
  </si>
  <si>
    <t>Se han presentado y pagado todas las Declaraciones a la Dian (rete fuente, reteiva e IVA)  y a la Secretaría de Hacienda Distrital (Reteica)</t>
  </si>
  <si>
    <t>Se formularon los Acuerdos de Gestión por parte de 10 funcionarios que ocupan empleos de libre nombramiento y remoción vigencia 2021</t>
  </si>
  <si>
    <t xml:space="preserve">Se conformó el Comité de Convivencia </t>
  </si>
  <si>
    <t>Se publicaron todos los informes, requerimiento y demás documentos  en el portal web de la entidad</t>
  </si>
  <si>
    <t>El sistema no está parametrizado para realizar la migración, ya se reportó al siiweb y el almacén está terminando de consolidar la información para migrar la misma al siiweb</t>
  </si>
  <si>
    <t>En enero de 2021 se formularon los siguientes planes para la vigencia:
Plan Anual de Acción
Plan Anticorrupción y Atención al Ciudadano
Plan de Asistencia Técnica
Plan Operativo Anual de Inversión
Plan de Participación Ciudadana
Están publicados en el portal web de la entidad.</t>
  </si>
  <si>
    <t>(Número de informes elaborados de seguimiento al plan de acción, POAI y Plan de Asistencia Técnica/ 7 programados) x 100</t>
  </si>
  <si>
    <t>Se inició el año 2021 con 497 procesos, a los cuales se les ha realizó seguimiento permanente por parte del Técnico de la Oficina de manera virtual en los diferentes Juzgados, Tribunales y Cortes, informando debidamente a los Abogados  que representan a la entidad.</t>
  </si>
  <si>
    <t xml:space="preserve">Se nombraron y posesionaron cuatro Servidores Públicos, dos de libre Nombramiento y Remoción (Tesorero General y Almacenista General) y dos en provisionalidad (Secretaria y Auxiliar Administrativo) </t>
  </si>
  <si>
    <t xml:space="preserve">
1) Estandarizar, publicar y utilizar todas las herramientas diseñadas en el marco de la implementación del Sistema de Seguridad y Salud en el Trabajo.</t>
  </si>
  <si>
    <r>
      <t xml:space="preserve">Cumplir con las actividades del Plan de Acción del MIPG </t>
    </r>
    <r>
      <rPr>
        <b/>
        <sz val="9"/>
        <rFont val="Arial"/>
        <family val="2"/>
      </rPr>
      <t>POLITICA TALENTO HUMANO</t>
    </r>
  </si>
  <si>
    <t>1. Definir los lineamientos y directrices de conflicto de intereses.</t>
  </si>
  <si>
    <t>1) Activar el grupo Gestor de la política de Integridad de la entidad y ejecutar las funciones del mismo
2) Aplicar encuestas para identificación de  observaciones y mejoras al código de Integridad
3) Actualizar el Código de Integridad considerando los aportes hechos por los servidores públicos</t>
  </si>
  <si>
    <t>Definir la política de clasificación y reserva de información y expedir el acto administrativo que determina la información reservada y clasificada de la entidad (Trabajo conjunto entre todas las dependencias competentes)</t>
  </si>
  <si>
    <t xml:space="preserve">En abril de 2021 se realizó la auditoría interna al Sistema Integrado de Gestión del proceso Gestión Recursos Físicos, se reportó la información de seguimiento a las Acciones de Revisión por la Dirección establecidas en 2020.  No se determinaron acciones de mejora en la Auditoría Interna al SIG 2020 </t>
  </si>
  <si>
    <t>Cumplir al 100% con la planeación institucional</t>
  </si>
  <si>
    <t>No se ha iniciado la creación del modelo de atención</t>
  </si>
  <si>
    <t>Se continúa con la implementación del Sistema de Gestión Documental Orfeo y con el mantenimiento y apoyo de las herramientas que se encuentran en funcionamiento</t>
  </si>
  <si>
    <t>Se realizó la Inducción del SGSST a cuatro Empleos Públicos y la reinducción a 22 servidores públicos vía MEET</t>
  </si>
  <si>
    <t xml:space="preserve">Se formuló el Plan de Trabajo del SGSST vigencia 2021 y se diseñó el procedimiento del SGSST </t>
  </si>
  <si>
    <t>Se adelantó el estudio previo para adquisición de hardware, pero no se ha realizado actividad a través de la tienda virtual porque la entidad no cuenta con dinero disponible.</t>
  </si>
  <si>
    <t>A la fecha se tienen verificados los inventarios de 10 centros de protección de la entidad, por cambios de operadores de los servicios de protección social que en ellos se brindan.</t>
  </si>
  <si>
    <t>(Número  de inmuebles en proceso de restitución por la entidad/ Número total de Inmuebles a restituir) x 100</t>
  </si>
  <si>
    <t>No se ha iniciado con la formulación e implementación de la política y plan de gestión del conocimiento en la entidad</t>
  </si>
  <si>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r>
      <rPr>
        <b/>
        <sz val="9"/>
        <rFont val="Arial"/>
        <family val="2"/>
      </rPr>
      <t xml:space="preserve">
Dimensión </t>
    </r>
    <r>
      <rPr>
        <sz val="9"/>
        <rFont val="Arial"/>
        <family val="2"/>
      </rPr>
      <t>Control interno</t>
    </r>
    <r>
      <rPr>
        <b/>
        <sz val="9"/>
        <rFont val="Arial"/>
        <family val="2"/>
      </rPr>
      <t xml:space="preserve">
Política: </t>
    </r>
    <r>
      <rPr>
        <sz val="9"/>
        <rFont val="Arial"/>
        <family val="2"/>
      </rPr>
      <t>Control Interno</t>
    </r>
  </si>
  <si>
    <r>
      <t>La entidad diseñó el Plan de Acción 2021, con el insumo de sus 15 procesos, el cual contiene 124 indicadores de gestión, que presentan un avance de 49</t>
    </r>
    <r>
      <rPr>
        <sz val="9"/>
        <color indexed="8"/>
        <rFont val="Arial"/>
        <family val="2"/>
      </rPr>
      <t>%</t>
    </r>
    <r>
      <rPr>
        <sz val="9"/>
        <rFont val="Arial"/>
        <family val="2"/>
      </rPr>
      <t xml:space="preserve"> a 30 de junio.</t>
    </r>
  </si>
  <si>
    <t>SEGUIMIENTO AL PLAN DE ACCIÓN DE LA BENEFICENCIA DE CUNDINAMARCA A 31 DE DICIEMBRE DE 2021
PLAN DEPARTAMENTAL DE DESARROLLO:  CUNDINAMARCA REGIÓN QUE PROGRESA</t>
  </si>
  <si>
    <t>En el primer semestre del año se actualizaron dos veces cada uno de los proyectos de Inversión de atención a personas adultas mayores y a personas con discapacidad mental registrados en banco, para adicionar recursos de transferencia del Departamento por medio de los Decretos 131 del 21 de abril de 2021 y Decretos 205 y 216 del 28 de mayo. 
En el segundo semestre se actualizaron dos veces cada proyecto para adicionar recursos por transferencia del Departamento mediante Decretos 334 del 1 de octubre de 2021 y 438 del 18 noviembre de 2021. En total se transfirieron 17,500 millones para inversión</t>
  </si>
  <si>
    <r>
      <t xml:space="preserve">La Oficina Asesora de Planeación diligenció las matrices de seguimiento al cumplimiento de los planes de acción de las políticas públicas del Departamento y participó en las mesas y submesas convocadas en la vigencia:
</t>
    </r>
    <r>
      <rPr>
        <b/>
        <sz val="9"/>
        <color indexed="8"/>
        <rFont val="Arial"/>
        <family val="2"/>
      </rPr>
      <t xml:space="preserve">Comité de Seguridad Alimentaria Cisancun: </t>
    </r>
    <r>
      <rPr>
        <sz val="9"/>
        <color indexed="8"/>
        <rFont val="Arial"/>
        <family val="2"/>
      </rPr>
      <t xml:space="preserve">30 de agosto, 5 y 17 de noviembre, 9 diciembre
</t>
    </r>
    <r>
      <rPr>
        <b/>
        <sz val="9"/>
        <color indexed="8"/>
        <rFont val="Arial"/>
        <family val="2"/>
      </rPr>
      <t xml:space="preserve">Mesa Departamental de Vejez y Envejecimiento </t>
    </r>
    <r>
      <rPr>
        <sz val="9"/>
        <color indexed="8"/>
        <rFont val="Arial"/>
        <family val="2"/>
      </rPr>
      <t xml:space="preserve">el 20 de abril, 25 de mayo, participación en el conversatorio "Cundinamarca unida por el buen trato de las personas mayores" 15 de Junio, 23 de septiembre, 26 noviembre
</t>
    </r>
    <r>
      <rPr>
        <b/>
        <sz val="9"/>
        <color indexed="8"/>
        <rFont val="Arial"/>
        <family val="2"/>
      </rPr>
      <t xml:space="preserve">Subcomité de Asistencia y Atención de Víctimas del Conflicto Armado </t>
    </r>
    <r>
      <rPr>
        <sz val="9"/>
        <color indexed="8"/>
        <rFont val="Arial"/>
        <family val="2"/>
      </rPr>
      <t xml:space="preserve">el 18 de marzo, 23 de junio, 22 de septiembre, 18 de noviembre, </t>
    </r>
    <r>
      <rPr>
        <b/>
        <sz val="9"/>
        <color indexed="8"/>
        <rFont val="Arial"/>
        <family val="2"/>
      </rPr>
      <t xml:space="preserve">
Mesa Departamental de Política de Familia</t>
    </r>
    <r>
      <rPr>
        <sz val="9"/>
        <color indexed="8"/>
        <rFont val="Arial"/>
        <family val="2"/>
      </rPr>
      <t>: 22 de julio de 2021</t>
    </r>
    <r>
      <rPr>
        <b/>
        <sz val="9"/>
        <color indexed="8"/>
        <rFont val="Arial"/>
        <family val="2"/>
      </rPr>
      <t xml:space="preserve">
Mesa Departamental de discapacidad: </t>
    </r>
    <r>
      <rPr>
        <sz val="9"/>
        <color indexed="8"/>
        <rFont val="Arial"/>
        <family val="2"/>
      </rPr>
      <t xml:space="preserve">14 de abril de 2021, 8 de septiembre, 
</t>
    </r>
    <r>
      <rPr>
        <b/>
        <sz val="9"/>
        <color indexed="8"/>
        <rFont val="Arial"/>
        <family val="2"/>
      </rPr>
      <t>Libertad Religiosa</t>
    </r>
    <r>
      <rPr>
        <sz val="9"/>
        <color indexed="8"/>
        <rFont val="Arial"/>
        <family val="2"/>
      </rPr>
      <t xml:space="preserve">: 28 de abril  y el 09 de agosto de 2021
</t>
    </r>
    <r>
      <rPr>
        <b/>
        <sz val="9"/>
        <color indexed="8"/>
        <rFont val="Arial"/>
        <family val="2"/>
      </rPr>
      <t>Mesa de Mujer y Equidad de Género</t>
    </r>
    <r>
      <rPr>
        <sz val="9"/>
        <color indexed="8"/>
        <rFont val="Arial"/>
        <family val="2"/>
      </rPr>
      <t xml:space="preserve">: 14 de abril, 09 de junio, 11 de agosto 2021, 12 de noviembre, 
</t>
    </r>
    <r>
      <rPr>
        <b/>
        <sz val="9"/>
        <color indexed="8"/>
        <rFont val="Arial"/>
        <family val="2"/>
      </rPr>
      <t>Consejo Deptal de Política Social Codeps</t>
    </r>
    <r>
      <rPr>
        <sz val="9"/>
        <color indexed="8"/>
        <rFont val="Arial"/>
        <family val="2"/>
      </rPr>
      <t xml:space="preserve">: 28 de abril y 28 de julio de 2021
</t>
    </r>
    <r>
      <rPr>
        <b/>
        <sz val="9"/>
        <color indexed="8"/>
        <rFont val="Arial"/>
        <family val="2"/>
      </rPr>
      <t>Submesa de infancia y adolescencia</t>
    </r>
    <r>
      <rPr>
        <sz val="9"/>
        <color indexed="8"/>
        <rFont val="Arial"/>
        <family val="2"/>
      </rPr>
      <t>: 27 de mayo y 17 de junio de 2021</t>
    </r>
  </si>
  <si>
    <t>Se realizaron 12 reportes, uno cada mes, de seguimiento físico y financiero a las metas de la Beneficencia en el Plan Departamental de Desarrollo Cundinamarca Región que Progresa 2020-2024, en el sistema de seguimiento del Departamento.
Adicionalmente se han realizado 12 reportes, uno cada mes, en el SUIFP Territorio del DNP, de los tres proyectos de inversión de la entidad.</t>
  </si>
  <si>
    <t>Se elaboró un informe de seguimiento al Plan de Acción 2020, un informe de seguimiento al POAI 2020, un informe de seguimiento al POAI 2021 (por modificación presupuestales) y cuatro informes trimestrales de seguimiento al Plan de Asistencia Técnica.</t>
  </si>
  <si>
    <t>Se elaboraron 12 informes de estadísticas de atención en centros de protección de la Beneficencia, los cuales se socializaron por correo electrónico a los líderes de los procesos de protección social y direccionamiento estratégico</t>
  </si>
  <si>
    <t>La jornada de Rendición Pública de Cuentas se realizó el 15 de diciembre en el Centro de Bienestar del Adulto Mayor de la Beneficencia en Arbelaez, con asistencia de 75 personas (40 presencial y 35 virtual), entre directores, administradores y empleados de los centros de protección, funcionarios y contratistas de la Beneficencia y del Departamento.</t>
  </si>
  <si>
    <t>La jornada de Revisión por la Dirección con todos los líderes de los procesos, se realizó el 9 y 10 de septiembre desde las 9 a.m.</t>
  </si>
  <si>
    <t>En enero de 2021 se publicaron en el portal web de la entidad los siguientes documentos: Seguimiento al Plan de Acción 2020, Seguimiento al POAI 2020
Plan Anual de Acción 2021 
Plan Anticorrupción y Atención al Ciudadano 2021
Plan Operativo Anual de Inversión 2021
Plan de Participación Ciudadana 2021
Evaluación de la Rendición Publica de Cuentas 2020.
En enero de 2022 se publicaron en el portal los informes correspondientes a la vigencia 2021 y 2022</t>
  </si>
  <si>
    <t>En los meses de marzo y abril se adelantaron las auditorías internas de calidad a todos los procesos y centros de protección y el 9 y 10 de septiembre se realizó la revisión por la dirección, en la cual se establecieron oportunidades de mejora.
El 14 y 15 de octubre el ente certificador Icontec realizó la auditoría a los procesos y centros de protección de la entidad, otorgando la reactivación de la certificación en calidad.</t>
  </si>
  <si>
    <t>A 31 de diciembre de 2021 se brindó protección social integral a 1349 personas con discapacidad mental y cognitiva (664 mujeres y 685 hombres)</t>
  </si>
  <si>
    <r>
      <t>La Oficina Asesora de Planeación ha realizado la actualización en el Sistema Integrado de Gestión de 23 documentos y creación de</t>
    </r>
    <r>
      <rPr>
        <b/>
        <sz val="9"/>
        <rFont val="Arial"/>
        <family val="2"/>
      </rPr>
      <t xml:space="preserve"> 9</t>
    </r>
    <r>
      <rPr>
        <sz val="9"/>
        <rFont val="Arial"/>
        <family val="2"/>
      </rPr>
      <t xml:space="preserve"> nuevos. Todas estas actualizaciones fueron comunicadas a través de correos electrónicos a todos los usuarios y están publicadas en la ruta de consulta interna.</t>
    </r>
  </si>
  <si>
    <t>Se convocó a todos los funcionarios,  contratistas de la entidad y empleados de los centros de protección y sus familias para que se inscriban a los cursos virtuales ofrecidos por el Sena, ESAP y el Lenguaje Claro del DNP virtual, ofertando a través de estas plataformas el 80% de la demanda de capacitación programada en el Plan Institucional de Capacitación 2021</t>
  </si>
  <si>
    <t>Durante la vigencia, la Beneficencia recibió y respondido en los términos que la ley 1755  de 2015 determina, 1312 PQRS, entre ellas 1258 solicitudes, 34 quejas y 20 felicitaciones</t>
  </si>
  <si>
    <t>Se atendieron de manera telefónica a 530 personas, 170 de manera presencial, 59 por correo electrónico y por buzón del portal web, 42 por los buzones institucionales y 1264 por el sistema Orfeo para un total de 2065.</t>
  </si>
  <si>
    <t>Se aplicaron 96 encuestas a personas que recibieron servicios por los responsables de procesos administrativos en la entidad, así:
7 de Trabajo social y 64 atención alcaldes (protección social), 20 Gestión contractual, 2 SIAC, 2 ventanilla única y 1 Secretaría General, donde se evalúan los siguientes aspectos:
1. Conocimiento del tema: 98% excelente
2. Respuesta clara y oportuna: 99% excelente.
3. El tiempo para ser atendido: 95% excelente
4. Actitud y disposición del funcionario para atenderle: 99% excelente</t>
  </si>
  <si>
    <t xml:space="preserve">Se elaboraron 4 informes trimestrales de PQRS y resultados de las encuestas de percepción de los servicios que brinda la entidad se encuentran publicados en el portal web de la entidad. </t>
  </si>
  <si>
    <t>Se realizaron todos los procesos de contratación solicitados por cada una de las dependencias, de conformidad con el Plan Anual de Adquisiciones 2021 y normatividad vigente
Se suscribieron 73 contratos donde la entidad es la contratista y 135 donde la entidad es la contratante con alcaldías municipales</t>
  </si>
  <si>
    <t>A  fecha diciembre 31 se  realizaron un total de 29 actualizaciones al Plan Anual de Adquisiciones.</t>
  </si>
  <si>
    <t>A 31 de diciembre se realizaron compras de elementos de papelería, elementos de bio seguridad,  compra de software y compra de 3 puntos ecológicos.</t>
  </si>
  <si>
    <t xml:space="preserve">Las convalidaciones de las TRD se encuentran en proceso teniendo en cuenta que en febrero de 2021, el Consejo Departamental de Archivo solicitó ajustes a las TRD y se enviaron en marzo de 2021, se continúan aplicando las TRD aprobadas inicialmente se han realizado transferencias al archivo central en la vigencia 2021, Belmira y Campestre, Sibaté. </t>
  </si>
  <si>
    <t>En abril de 2021 se realizó la auditoría interna al Sistema Integrado de Gestión del proceso Gestión Documental, se reportó la información de seguimiento a las Acciones de Revisión por la Dirección establecidas en 2020.  Se ejecutaron las 5 acciones de mejora identificadas en la Auditoría Interna al SIG 2020.
Pendiente formular y desarrollar la política de gestión ambiental armonizada al sistema de gestión documental</t>
  </si>
  <si>
    <t>Se dio respuesta en términos de ley a 151 solicitudes recibidas en la entidad</t>
  </si>
  <si>
    <t>Se continua con el cumplimiento del Plan de Acción de MIPG
En abril de 2021 se realizó la auditoría interna al Sistema Integrado de Gestión del proceso Gestión Informática, se reportó la información de seguimiento a las Acciones de Revisión por la Dirección establecidas en 2020.  No se definieron acciones de Mejora en la Auditoría Interna al SIG 2020.
En noviembre de 2021 se envió a la Oficina de Planeación el PETIC 2021.</t>
  </si>
  <si>
    <t>Con corte al mes de diciembre de 2021 la EIC ha recaudado por concepto de arrendamientos la suma de $5.996.133.043,10  y  la Beneficencia  a recaudado la suma de $50.975.462, para un total de $6.047.108.505,10 de los $5.100.000.000 proyectados para la vigencia 2021.</t>
  </si>
  <si>
    <t>Con corte al mes de diciembre de 2021 se consideran 16 unidades administradas por la entidad, de los cuales hay 3 en aclaración de títulos (Alcoba, Solar y Casa B/ San Javier La Palma), 1 posesión (Medalla Milagrosa), 12 en procesos jurídicos (Casa Barrio Las Cruces, Lote Parque de Sevilla, Casa Villa Javier, 1 parcela González Milton, 2 parcelas José Saúl Jiménez, 2 parcelas Omar Alvarado, 1 parcela Crisóstomo, 1 parcela Ramírez Isaac y 1 parcela Ramón Poveda, casa 13 de Parques del Muña)</t>
  </si>
  <si>
    <r>
      <t xml:space="preserve">Con corte al mes de diciembre y de acuerdo con el informe de gestión de inmuebles, se consideran 365 unidades administrados, de los cuales se encuentran 261 arrendados en 165 contratos de arrendamiento y 104 unidades desocupadas.
</t>
    </r>
  </si>
  <si>
    <t>Con corte al mes de diciembre de 2021 se continua con la actualización y escaneo de los contratos de arrendamiento, escrituras, certificados de tradición y libertad, recibos de impuestos prediales, y la actualización de la información en el sistema de información de la Oficina (excel y aplicativo PROPIEDAD)</t>
  </si>
  <si>
    <t>Se revisaron y evaluaron los informes de gestión de administración de inmuebles entregados por la Empresa Inmobiliaria correspondientes a los períodos de enero a noviembre del 2021.</t>
  </si>
  <si>
    <t>Con corte a noviembre de 2021, se refleja una cartera de  $1.679.367.204,19, de las vigencias 2019, 2020 y 2021.</t>
  </si>
  <si>
    <t>Con corte al mes de diciembre de 2021, se ha realizado el seguimiento a los once (11) proyectos fiduciarios, los cuales se encuentran en estado de liquidación, liquidados y en ejecución.</t>
  </si>
  <si>
    <t>Durante el año se realizaron 71 actividades de supervisión técnica a los Centros de Protección al Adulto Mayor de manera presencial, reuniones virtuales, llamadas telefónicas, correo electrónico y video llamadas.</t>
  </si>
  <si>
    <t>Los centros de Bienestar del Adulto Mayor presentaron los siguientes indicadores:
CBA Belmira: 43% (33/76); CBA San José en Facatativá 62% (46/74); CBA San Pedro Claver 45% (75/167); CBA en Villeta 43% (26/60) y CBA en Arbelaez 38% (72/192)
Los factores de riesgo que se observan en la epidemiología de la delgadez de la persona mayor en entorno institucional, se deben a las características de la población atendida en modalidad de larga estancia con un relativo buen estado de salud, niveles variables de discapacidad y frecuentes problemas intercurrentes, como baja ingesta, dependencia para comer, úlceras por presión, problemas de masticación, presencia de dos o más enfermedades crónicas, polifarmacia, deterioro cognitivo/depresión/demencia, limitada actividad física, sarcopenia (pérdida de masa muscular) y deprivación sensorial. Por esta razón la meta es 70%, logrando el 46%, equivalente al 65% de la meta proyectada para la vigencia.</t>
  </si>
  <si>
    <t>Se archivó el proceso luego de formular pliego de cargos</t>
  </si>
  <si>
    <t>Se inició la vigencia 2021 y durante el año se consolidaron en total 13 expedientes, todos se encuentran en indagación preliminar</t>
  </si>
  <si>
    <t>Se calificaron los tres expedientes en esta etapa y a la fecha no hay expedientes en etapa procesal</t>
  </si>
  <si>
    <t>Se realizó  capacitación sobre nuevo código disciplinario único ley 1952 de 2019, principales cambios con relación al código anterior.</t>
  </si>
  <si>
    <t xml:space="preserve">En abril de 2021 se realizó la auditoría interna al Sistema Integrado de Gestión del proceso Gestión Control Disciplinario, se reportó la información de seguimiento a las Acciones de Revisión por la Dirección establecidas en 2020.  No se definieron acciones de Mejora en la Auditoría Interna al SIG 2021 </t>
  </si>
  <si>
    <t>A 31 de diciembre se comprometieron $14.119.728.246 de $20.077.074.288 programados para la vigencia.</t>
  </si>
  <si>
    <t>A 31 de diciembre se comprometieron  $28.372.786.703 de $36.922.925.712.</t>
  </si>
  <si>
    <t>Se comprometieron y ejecutaron $11.257.813.637 de $15.842.912.298 programado. La entidad ha ejecutado este porcentaje a través de las solicitudes de disponibilidad y compromiso necesarias para el buen funcionamiento de la entidad durante la vigencia.</t>
  </si>
  <si>
    <t>Se elaboraron y reportaron todos los informes anuales y trimestrales a la Dian, Contraloría Departamental, Secretaría Distrital, Contaduría General de la Nación y la Secretaría de Hacienda del Departamento</t>
  </si>
  <si>
    <t>Liderar la actualización de los proyectos de inversión de la entidad en cumplimiento de su misión institucional.</t>
  </si>
  <si>
    <t>(Número de proyectos formulados y/o actualizados / 3 programados) x 100</t>
  </si>
  <si>
    <t>Durante la vigencia se realizaron 73 actividades de supervisión técnica a los Centros de Protección a Personas con Discapacidad Mental y Cognitiva de manera presencial y a través de reuniones virtuales, llamadas telefónicas, correo electrónico y video llamadas.
En el CME La Colonia: 28 actividades de supervisión
CFE José Joaquín Vargas: 24 visitas
Instituto San José en Chipaque: 21 visitas</t>
  </si>
  <si>
    <t>En el CFE José Joaquín Vargas 135 personas en situación normal nutricional de 420 atendidas, correspondiente al 32%.
En el CME La Colonia 220 personas en situación normal nutricional de 340 atendidas, correspondiente al 65%.
En el Instituto San José en Chipaque 62 personas en situación normal nutricional de 100 atendidas, correspondiente al 62%
Lo anterior arroja un resultado total de 53% de personas con discapacidad mental y/o cognitiva con situación normal nutricional
Las personas con discapacidad mental atendidas presentan problemas que afectan su estado nutricional, como baja ingesta, dependencia para comer, enfermedades somáticas de base, la polimedicación psiquiátrica y somática, problemas de masticación, etc, razón por la cual se fija una meta anual del 60%, y se cumplió con el 88% de esta meta</t>
  </si>
  <si>
    <r>
      <t xml:space="preserve">Durante la vigencia </t>
    </r>
    <r>
      <rPr>
        <sz val="9"/>
        <color indexed="8"/>
        <rFont val="Arial"/>
        <family val="2"/>
      </rPr>
      <t>2021 se brindó asistencia de manera telefónica y virtual a todas las alcaldías y se logró la suscripción de 135 contratos interadministrativos con la Beneficencia, a  través de los cuales se hace posible la prestación de servicios de protección social a las personas más pobres y vulnerables del Departamento.
De manera permanente se mantiene comunicación con las alcaldías para lograr el pago oportuno de las obligaciones económicas derivadas de estos contratos y que le permiten a la Beneficencia cofinanciar los servicios de protección social</t>
    </r>
  </si>
  <si>
    <r>
      <t xml:space="preserve">En </t>
    </r>
    <r>
      <rPr>
        <sz val="9"/>
        <color indexed="8"/>
        <rFont val="Arial"/>
        <family val="2"/>
      </rPr>
      <t>2021 ingresaron $4.688.415.795 de $3.200.000.000 programado, por cuotas de corresponsabilidad de las alcaldías municipales, superando en 46% lo programado para la vigencia. Por venta de servicios de protección social a Bogotá ingresaron $15.986.697.882 de $26.002.726.664</t>
    </r>
    <r>
      <rPr>
        <sz val="9"/>
        <rFont val="Arial"/>
        <family val="2"/>
      </rPr>
      <t xml:space="preserve"> </t>
    </r>
    <r>
      <rPr>
        <sz val="9"/>
        <color indexed="8"/>
        <rFont val="Arial"/>
        <family val="2"/>
      </rPr>
      <t>programado, equivalente al 61%</t>
    </r>
  </si>
  <si>
    <t>Desde trabajo social se atendieron 246 solicitudes de cupos de manera escrita y 218 personas orientadas de manera personal, vía telefónica, virtual y procedentes de las comisarias de familia, Secretarías de  Desarrollo Social, familias y alcaldes de los municipios.
Se les atiende y orienta a todos los que requieran el servicio. En promedio cada persona se atiende en tres oportunidades</t>
  </si>
  <si>
    <t>Se revisaron 121 casos que  aportaron la  documentación completa
83 casos de personas  mayores y 38 casos de personas  con discapacidad mental  a todas  se realizaron  visita domiciliaria 
Se atendieron 105 casos de ingresos de personas que provienes de la EPS CONVIDA</t>
  </si>
  <si>
    <t>Desde  la  Subgerencia de Proteccion  Social se enviaron 32 notas de prensa para ser publicados en el portal  Web de la entidad, luego de ser  revisados, editados y aprobados por  la Secretaría de Prensa del Departamento</t>
  </si>
  <si>
    <t>A 31 de diciembre de 2021 se recepcionaron124 Acciones de Tutela de las cuales 48 eran de respuesta y 76 de conocimiento de las cuales; 46 eran de Juzgados, 1 del Consejo del Consejo de estado y del Tribunal 1</t>
  </si>
  <si>
    <t xml:space="preserve">Se han realizado varias reuniones virtuales con el funcionario de la ANDJE, Dr. José Manuel Nieves, quien nos ha dado los lineamientos y todas las indicaciones para el respectivo ajuste de la Política de Daño Antijurídico de conformidad con la circular No. 5 que es la que se encuentra vigente.
-Se está ajustando el Plan de Acción, bajo los parámetros del aplicativo enviado por la Agencia, toda vez que, el mismo fue uno de los cambios esenciales que se dio con la expedición de la circular No. 5 y que por ende se está ajustando a la política de la entidad para posteriormente poder aplicar de manera correcta los indicadores de gestión de medio y resultado, establecidos también por la ANDJE.
-Se está proyectando memorando a las demás dependencias a fin que informen que riesgos se han identificado en las vigencias de 2020 al 2021, con el objeto de incluir estos riegos dentro de la actualización de la política de prevención de daño antijurídico y su respectivo plan de acción. </t>
  </si>
  <si>
    <t>A 31 de diciembre de 2021  se recepcionaron 33 Derechos de Petición a los cuales se dió respuesta oportuna</t>
  </si>
  <si>
    <t>A 31 de diciembre de 2021 se efectuaron 24 reuniones de Comité de audiencias de conciliación  para acudir ante Juzgados y Procuraduría, así:  4 Conciliaciones Judiciales y 5 Conciliaciones Extrajudiciales.</t>
  </si>
  <si>
    <t>A 31 de diciembre de 2021 fueron  notificados seis procesos nuevos a la Beneficencia de Cundinamarca, los cuales están siendo atendidos debidamente por la entidad.</t>
  </si>
  <si>
    <t>A 31 de diciembre de 2021 se revisaron 3 resoluciones de aceptación de renuncia de funcionarios.</t>
  </si>
  <si>
    <t>Se publicaron en la pagina web, 4 informes de  procesos activos, trimestralmente, en los que esta vinculada la entidad.</t>
  </si>
  <si>
    <t>Se realizó seguimiento y evaluación al mapa de riesgos establecido en la Entidad tanto para la parte administrativa. Para los centros de protección se realizara seguimiento en auditoria interna de calidad en los meses de marzo y abril de 2022.</t>
  </si>
  <si>
    <t xml:space="preserve">La Oficina de Control interno dentro de su esquema de presentación de informes a entes de control presento un avance del 100%, según exigencias de los entes de control.
</t>
  </si>
  <si>
    <r>
      <rPr>
        <b/>
        <sz val="9"/>
        <rFont val="Arial"/>
        <family val="2"/>
      </rPr>
      <t xml:space="preserve">Vigencia   Hallazgos  Cerrados  En ejecución
</t>
    </r>
    <r>
      <rPr>
        <sz val="9"/>
        <rFont val="Arial"/>
        <family val="2"/>
      </rPr>
      <t xml:space="preserve">
   2020                20                  10                10
   2019                  7                   0                  7
Especial
   2019                12                  10                 2
No presencial
  2018                  25                25                  0
___________________________________
 TOTAL               64                 45               19
Número de Hallazgos cerrados: 45 
Número de hallazgos identificados por ente de control: 64. </t>
    </r>
  </si>
  <si>
    <t>Se aplicaron 77 encuestas, el 55% calificó su satisfacción en excelente y el 26% bueno</t>
  </si>
  <si>
    <t>Todos los funcionarios que realizaron capacitaciones virtuales manifestaron en las encuestas aplicadas su satisfacción entre excelente y bueno</t>
  </si>
  <si>
    <t>Se elaboró  un informe de seguimiento al Plan Anual de Adquisiciones vigencia 2021 y se publicó en el portal web de la entidad y en la plataforma del  SECOP II</t>
  </si>
  <si>
    <t>Se contrató la vigilancia de los inmuebles de la entidad por licitación pública y el suministro de combustible para su parque automotor por tienda virtual del estado colombiano.  Así mismo se adelantó el proceso de corredores de seguros, el aseguramiento de bienes muebles e inmuebles de la entidad y el mantenimiento del parque automotor por acuerdo marco de Colombia Compra Eficiente</t>
  </si>
  <si>
    <t>Fuente: Informes de Gestión de los procesos a 31 de diciembre de 2021, ejecución presupuestal de gastos a 31 diciembre de 2021 y preliminar de ingresos a 31 de 2021, estadísticas centros de protección a diciembre 31 de 2021</t>
  </si>
  <si>
    <t>Se elaboraron y presentaron 4 informes trimestrales a la Secretaría de Gobierno y los informes mensuales de estadísticas de atención a víctimas del conflicto armado</t>
  </si>
  <si>
    <t>A 31 de diciembre se brindó protección social integral a 286 mujeres y 365 hombres mayores de 60 años. En los nuevos ingresos se han cumplido protocolos de seguridad par prevención del covid 19.</t>
  </si>
  <si>
    <t>Se suscribieron 135 contratos interadministrativos con 74 alcaldías del Departamento, para la protección de personas en los 8 centros de protección de la entidad.  estas alcaidías son: Albán, Anapoima, Apulo, Arbelaez, Bituima, Cabrera, Cachipay, Cáqueza, Cáqueza, Chaguaní, Chía, Choachí, Chocontá, Cogua, Cota, Cucunuba, El Peñón, El Rosal, Facatativá, Fómeque, Fosca, Funza, Fusagasugá, Gachalá, Gachancipá, Granada, Guachetá, Guaduas, Guatavita, Guayabetal, Gutiérrez, Jerusalén, La Calera, La Mesa, La Vega, Machetá, Madrid, Manta, Nemocón, Nocaima, Pandi, Paratebueno, Pasca, Pulí, Quebradanegra, Quetame, Ricaurte, San Antonio del Tequendama, San Bernardo, San Cayetano, San Juan de Río Seco, Sasaima, Sibaté, Silvania, Simijaca, Sopó, Subachoque, Supatá, Sutatausa, Tabio, Tausa, Tena, Tenjo, Tibacuy, Tibirita, Tocaima, Ubaque, Ubaté, Une, Utica, Venecia, Vianí, Villagómez, Villapinzón, Villeta, Viotá, Yacopí y Zipacón</t>
  </si>
  <si>
    <t>Se atendieron durante la vigencia 499 personas mediante contrato interadministrativo con las alcaldías de Cundinamarca y 552 a través de  Convenio con  Bogotá. Adicionalmente 30278 con corresponsabilidad familiar.
El 64% de personas atendidas están por convenio y con respecto a la meta del 70% para la vigencia, equivale al 96%</t>
  </si>
  <si>
    <t>Los contratos en 2021 ejecutaron los recursos de cooperación acordados con la Beneficencia en la atención de los usuarios del 1 al 15 de enero de 2022 y otras actividades de dotación, talento humano adicional, adecuaciones físicas y mantenimiento en los centros de protección, por valor total de $2.378.106.897, $1.031.941.697 en adulto mayor y  $1.346.165.200 en discapacidad mental</t>
  </si>
  <si>
    <t>Se recaudaron $55.450.729.134 de $72.842.912.298</t>
  </si>
  <si>
    <t>A 31 de diciembre de 2021  se recibieron cinco solicitudes de conceptos a  los cuales se dio respuesta oportuna</t>
  </si>
  <si>
    <r>
      <t xml:space="preserve">Con corte al mes de diciembre de 2021, se han generado 254 facturas de impuesto predial, solo se ha realizado el pago de 16 de ellas:
* CL 66 59 31 CO PARQUE DE LOS CIPRESES INT 2 TO 8 AP 202 DP 07 GA 80
* CL 66 59 31 CO PARQUE DE LOS CIPRESES TO 8 AP PH 1203 DP 45 GA 50 GA 55
* CL 14 A 5 33 MZ 12 CS 04 CO PARQUES DEL MUÑA
* TV 5 14 40 MZ 13 CS 19 CO PARQUES DEL MUÑA
* KR 6 A 14 21 MZ 1 CS 18 CO PARQUES DEL MUÑA
* KR 6 A 14 57 MZ 1 CS 24 CO PARQUES DEL MUÑA
* KR 30 48 30 ED TORRES DE BELALCAZAR LC 17 ANCLA
* CL 33 B 69 35 LC 5 124 TERMINAL DE TRANSPORTES
* KR 8 12 B 65 PI 7 GA 702, 704 y 712 cancelados por el arrendatario. 
</t>
    </r>
    <r>
      <rPr>
        <b/>
        <sz val="9"/>
        <rFont val="Arial"/>
        <family val="2"/>
      </rPr>
      <t>Nota:</t>
    </r>
    <r>
      <rPr>
        <sz val="9"/>
        <rFont val="Arial"/>
        <family val="2"/>
      </rPr>
      <t xml:space="preserve"> La Oficina OGIBI realizó los tramites pertinentes ante la Subgerencia Financiera, solicitando si existían recursos económicos para cumplir con la obligación.  De acuerdo a la respuesta dada durante la vigencia nos manifestaron que no existían recursos para realizar el pago.</t>
    </r>
  </si>
  <si>
    <t>Con corte a diciembre de 2021, Se realizaron visitas técnicas a los Centros de protección e inmuebles de la entidad (Bogotá y Cundinamarca)
* Visita al Centro JJ VARGAS ubicado en el Municipio de Sibaté para revisión del estado actual del Tanque de Almacenamiento.
* Se realizan observaciones al presupuesto emitido por la Unión Temporal Matusalén en el CBA ubicado en el Municipio de Facatativá, Villeta y Centro de Protección en Sibaté.
*Revisión del contrato de obra No 370 - mantenimientos y adecuaciones a los apartamentos 201,204 y 402 del edificio de Samper Madrid, la unidad especial administrativa de pensiones de Cundinamarca y local 124 modulo 5 terminal de transportes de Bogotá.
*Revisión del contrato de obra No 298- mantenimiento y adecuaciones a la corporación social de Cundinamarca, bodega Montevideo y apartamento 606 cipreses.
* Revisión de los presupuestos presentados por la Empresa Inmobiliaria junto con las propuestas de acuerdo con las visitas.
* Se emite presupuesto proyecto para Instituto Promoción Social Municipio de Fusagasugá.
* Se envía información con el fin de llevar a cabo la documentación pertinente para presentación ante la CAR.</t>
  </si>
  <si>
    <t xml:space="preserve">Con corte a diciembre de 2021, se remitió el Plan de Auditoria Financiera y de Gestion 2020 y la Auditoria Especial 2019
 </t>
  </si>
  <si>
    <t>Se elaboró el seguimiento al Plan Anual de Anticorrupción y Atención al Ciudadano, con corte a diciembre 30 de 2021. con publicación de tres (3) informes (abril, agosto y diciembre)</t>
  </si>
  <si>
    <t>Pendiente por realizar el seguimiento a las tareas de acciones para la implementación del MIPG
En abril de 2021 se realizó la auditoría interna al Sistema Integrado de Gestión de todos los procesos, verificando en algunos procesos y procedimientos  algunas de las políticas establecidas en MIGP.</t>
  </si>
  <si>
    <t>Se remitieron por competencia 4 quejas al Comité de Convivencia Laboral, 2 a otros entes para su conocimiento y demás fines.</t>
  </si>
  <si>
    <t>Se realizó la divulgación del Código de Integridad y se realizó el taller de valores de integridad.  Se han enviado los valores por correo electrónico institucional, se realizó charla, se nombraron gestores de integridad.
Se aplicaron las encuestas de medición del grado de apropiación de los funcionarios al código de integridad</t>
  </si>
  <si>
    <t>Se entregó a todos los funcionarios juegos de mesa y bolso de cumpleaños donados por Colsubsidio, dentro del programa de incentivos. Los funcionarios disfrutan de un día de permiso remunerado en su cumpleaños y de uno o dos días de salario emocional por tiempo de servicio a la entidad, subsidio óptico. Se obsequiaron bonos de mercado a los 64 funcionarios de la entidad, en el primer semestre 180,000 cada  funcionario. En el segundo semestre bonos de mercado de $600,000 por funcionario.</t>
  </si>
  <si>
    <t>Se adoptó mediante circular el  trabajo virtual en el 50% de los funcionarios por razones de salud y prevención de contagios por la pandemia y 50% en oficinas</t>
  </si>
  <si>
    <t>Se actualizaron las competencias en el Manual de funciones, requisitos y  competencias laborales.
Se contrató la aplicación de la encuesta para la medición del clima laboral y se presentaron los resultados a la gerencia, demás funcionarios y contratistas de la entidad.
En abril de 2021 se realizó la auditoría interna al Sistema Integrado de Gestión del proceso Gestión Talento Humano, se reportó la información de seguimiento a las Acciones de Revisión por la Dirección establecidas en 2020.  Se han ejecutado 4 acciones de mejora de 20 establecidas en la Auditoría Interna al SIG 2020</t>
  </si>
  <si>
    <t>En el primer semestre de 2021 adelantaron los estudios de precios de mercado y los estudios previos para la contratación del mantenimiento de los equipos de cómputo.
En el segundo semestre de 2021 culmina el proceso de mínima cuantía con la aceptación de oferta 42 de fecha agosto 23 de 2021. Por valor $15.210.233, se ejecutó en su totalidad.</t>
  </si>
  <si>
    <t>Durante el primer semestre se mantuvo actualizado el portal web con la publicación de las noticias de la entidad y todos los documentos y archivos enviados por los líderes de los procesos de la entidad. Durante el segundo Semestre de 2021 se continuó con la publicación.
En diciembre de 2021 por la falla eléctrica que  afectó a toda la Sede Administrativa de la gobernación no se pudo continuar con la publicación de información, ya que el link de transparencia quedó al año 2017, se requiere urgente la contratación de actualización del portal para poder dar cumplimiento a la circular 019 de la Procuraduría General de la Nación.</t>
  </si>
  <si>
    <t>A la fecha se han realizado las resoluciones de baja No. 186, 187, 188 de fecha 10 de junio de 2021, correspondientes a 4.024 elementos. Y  a fecha diciembre 31 se ha realizado la resolución de baja No 451 del 23 de noviembre mediante la cual se da de baja 4.122 elementos catalogados como bajas y obsoletos.</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</si>
</sst>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 #,##0_);_(* \(#,##0\);_(* &quot;-&quot;??_);_(@_)"/>
    <numFmt numFmtId="189" formatCode="0.0%"/>
    <numFmt numFmtId="190" formatCode="_(* #,##0.0_);_(* \(#,##0.0\);_(* &quot;-&quot;??_);_(@_)"/>
    <numFmt numFmtId="191" formatCode="_(&quot;$&quot;* #,##0_);_(&quot;$&quot;* \(#,##0\);_(&quot;$&quot;* &quot;-&quot;??_);_(@_)"/>
    <numFmt numFmtId="192" formatCode="0.0000000000"/>
    <numFmt numFmtId="193" formatCode="0.000000000"/>
    <numFmt numFmtId="194" formatCode="0.00000000"/>
    <numFmt numFmtId="195" formatCode="0.0000000"/>
    <numFmt numFmtId="196" formatCode="0.000000"/>
    <numFmt numFmtId="197" formatCode="0.00000"/>
    <numFmt numFmtId="198" formatCode="0.0000"/>
    <numFmt numFmtId="199" formatCode="0.000"/>
    <numFmt numFmtId="200" formatCode="0.0"/>
    <numFmt numFmtId="201" formatCode="[$-409]dddd\,\ mmmm\ dd\,\ yyyy"/>
    <numFmt numFmtId="202" formatCode="_(* #,##0.0_);_(* \(#,##0.0\);_(* &quot;-&quot;_);_(@_)"/>
    <numFmt numFmtId="203" formatCode="_(* #,##0.00_);_(* \(#,##0.00\);_(* &quot;-&quot;_);_(@_)"/>
    <numFmt numFmtId="204" formatCode="#,##0.0\ %"/>
    <numFmt numFmtId="205" formatCode="0.00000000000"/>
    <numFmt numFmtId="206" formatCode="0.000000000000"/>
    <numFmt numFmtId="207" formatCode="0.000%"/>
    <numFmt numFmtId="208" formatCode="_-* #,##0.00\ &quot;Pts&quot;_-;\-* #,##0.00\ &quot;Pts&quot;_-;_-* &quot;-&quot;??\ &quot;Pts&quot;_-;_-@_-"/>
  </numFmts>
  <fonts count="68">
    <font>
      <sz val="11"/>
      <color theme="1"/>
      <name val="Calibri"/>
      <family val="2"/>
    </font>
    <font>
      <sz val="11"/>
      <color indexed="8"/>
      <name val="Calibri"/>
      <family val="2"/>
    </font>
    <font>
      <b/>
      <sz val="11"/>
      <color indexed="8"/>
      <name val="Arial"/>
      <family val="2"/>
    </font>
    <font>
      <sz val="9"/>
      <color indexed="8"/>
      <name val="Arial"/>
      <family val="2"/>
    </font>
    <font>
      <b/>
      <sz val="9"/>
      <color indexed="8"/>
      <name val="Arial"/>
      <family val="2"/>
    </font>
    <font>
      <b/>
      <sz val="9"/>
      <name val="Arial"/>
      <family val="2"/>
    </font>
    <font>
      <sz val="9"/>
      <name val="Arial"/>
      <family val="2"/>
    </font>
    <font>
      <sz val="10"/>
      <name val="Arial"/>
      <family val="2"/>
    </font>
    <font>
      <b/>
      <sz val="11"/>
      <name val="Arial"/>
      <family val="2"/>
    </font>
    <font>
      <sz val="8"/>
      <name val="Arial"/>
      <family val="2"/>
    </font>
    <font>
      <b/>
      <i/>
      <sz val="9"/>
      <name val="Arial"/>
      <family val="2"/>
    </font>
    <font>
      <b/>
      <sz val="8"/>
      <color indexed="8"/>
      <name val="Arial"/>
      <family val="2"/>
    </font>
    <font>
      <b/>
      <sz val="10"/>
      <name val="Arial"/>
      <family val="2"/>
    </font>
    <font>
      <u val="single"/>
      <sz val="9"/>
      <name val="Arial"/>
      <family val="2"/>
    </font>
    <font>
      <u val="single"/>
      <sz val="9"/>
      <color indexed="8"/>
      <name val="Arial"/>
      <family val="2"/>
    </font>
    <font>
      <b/>
      <u val="single"/>
      <sz val="9"/>
      <color indexed="8"/>
      <name val="Arial"/>
      <family val="2"/>
    </font>
    <font>
      <b/>
      <sz val="10"/>
      <color indexed="8"/>
      <name val="Arial"/>
      <family val="2"/>
    </font>
    <font>
      <sz val="10"/>
      <color indexed="8"/>
      <name val="Arial"/>
      <family val="2"/>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10"/>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9"/>
      <color rgb="FFFF0000"/>
      <name val="Arial"/>
      <family val="2"/>
    </font>
    <font>
      <sz val="10"/>
      <color theme="1"/>
      <name val="Arial"/>
      <family val="2"/>
    </font>
    <font>
      <sz val="10"/>
      <color rgb="FF000000"/>
      <name val="Arial"/>
      <family val="2"/>
    </font>
    <font>
      <b/>
      <sz val="9"/>
      <color theme="1"/>
      <name val="Arial"/>
      <family val="2"/>
    </font>
    <font>
      <sz val="11"/>
      <color theme="1"/>
      <name val="Arial"/>
      <family val="2"/>
    </font>
    <font>
      <b/>
      <sz val="10"/>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style="thin"/>
      <right>
        <color indexed="63"/>
      </right>
      <top style="thin"/>
      <bottom>
        <color indexed="63"/>
      </bottom>
    </border>
    <border>
      <left style="thin"/>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right style="thin"/>
      <top/>
      <bottom/>
    </border>
    <border>
      <left/>
      <right/>
      <top style="thin"/>
      <bottom style="thin"/>
    </border>
    <border>
      <left/>
      <right style="thin"/>
      <top style="thin"/>
      <bottom style="thin"/>
    </border>
    <border>
      <left/>
      <right/>
      <top style="thin"/>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7"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174" fontId="0" fillId="0" borderId="0" applyFont="0" applyFill="0" applyBorder="0" applyAlignment="0" applyProtection="0"/>
    <xf numFmtId="0" fontId="51" fillId="31" borderId="0" applyNumberFormat="0" applyBorder="0" applyAlignment="0" applyProtection="0"/>
    <xf numFmtId="0" fontId="7" fillId="0" borderId="0">
      <alignment/>
      <protection/>
    </xf>
    <xf numFmtId="0" fontId="0" fillId="0" borderId="0">
      <alignment/>
      <protection/>
    </xf>
    <xf numFmtId="0" fontId="52" fillId="0" borderId="0">
      <alignment/>
      <protection/>
    </xf>
    <xf numFmtId="0" fontId="52" fillId="0" borderId="0">
      <alignment/>
      <protection/>
    </xf>
    <xf numFmtId="0" fontId="0" fillId="32"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6" fillId="0" borderId="8" applyNumberFormat="0" applyFill="0" applyAlignment="0" applyProtection="0"/>
    <xf numFmtId="0" fontId="59" fillId="0" borderId="9" applyNumberFormat="0" applyFill="0" applyAlignment="0" applyProtection="0"/>
  </cellStyleXfs>
  <cellXfs count="441">
    <xf numFmtId="0" fontId="0" fillId="0" borderId="0" xfId="0" applyFont="1" applyAlignment="1">
      <alignment/>
    </xf>
    <xf numFmtId="0" fontId="3" fillId="33" borderId="0" xfId="0" applyFont="1" applyFill="1" applyAlignment="1">
      <alignment/>
    </xf>
    <xf numFmtId="0" fontId="3" fillId="33" borderId="0" xfId="0" applyFont="1" applyFill="1" applyAlignment="1">
      <alignment horizontal="center"/>
    </xf>
    <xf numFmtId="1" fontId="4" fillId="8"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0" fontId="4" fillId="34" borderId="0" xfId="0" applyFont="1" applyFill="1" applyAlignment="1">
      <alignment horizontal="center"/>
    </xf>
    <xf numFmtId="0" fontId="60" fillId="34" borderId="10" xfId="0" applyFont="1" applyFill="1" applyBorder="1" applyAlignment="1">
      <alignment horizontal="justify" vertical="center"/>
    </xf>
    <xf numFmtId="0" fontId="4" fillId="34" borderId="0" xfId="0" applyFont="1" applyFill="1" applyAlignment="1">
      <alignment/>
    </xf>
    <xf numFmtId="0" fontId="3" fillId="34" borderId="0" xfId="0" applyFont="1" applyFill="1" applyAlignment="1">
      <alignment/>
    </xf>
    <xf numFmtId="9" fontId="60" fillId="33" borderId="10" xfId="0" applyNumberFormat="1" applyFont="1" applyFill="1" applyBorder="1" applyAlignment="1">
      <alignment horizontal="center" vertical="center"/>
    </xf>
    <xf numFmtId="0" fontId="3" fillId="33" borderId="0" xfId="0" applyFont="1" applyFill="1" applyAlignment="1">
      <alignment horizontal="justify" vertical="center"/>
    </xf>
    <xf numFmtId="0" fontId="3" fillId="34" borderId="0" xfId="0" applyFont="1" applyFill="1" applyAlignment="1">
      <alignment horizontal="justify" vertical="center"/>
    </xf>
    <xf numFmtId="1" fontId="3" fillId="33" borderId="0" xfId="0" applyNumberFormat="1" applyFont="1" applyFill="1" applyAlignment="1">
      <alignment horizontal="center" vertical="center"/>
    </xf>
    <xf numFmtId="1" fontId="3" fillId="33" borderId="0" xfId="0" applyNumberFormat="1" applyFont="1" applyFill="1" applyAlignment="1">
      <alignment horizontal="center"/>
    </xf>
    <xf numFmtId="0" fontId="6" fillId="0" borderId="0" xfId="0" applyFont="1" applyAlignment="1">
      <alignment/>
    </xf>
    <xf numFmtId="0" fontId="6" fillId="0" borderId="0" xfId="0" applyFont="1" applyFill="1" applyAlignment="1">
      <alignment horizontal="center"/>
    </xf>
    <xf numFmtId="9" fontId="6" fillId="0" borderId="10" xfId="0" applyNumberFormat="1" applyFont="1" applyFill="1" applyBorder="1" applyAlignment="1">
      <alignment horizontal="center" vertical="center" wrapText="1"/>
    </xf>
    <xf numFmtId="0" fontId="6" fillId="0" borderId="0" xfId="0" applyFont="1" applyFill="1" applyAlignment="1">
      <alignment/>
    </xf>
    <xf numFmtId="0" fontId="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0"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3" fillId="0" borderId="0" xfId="0" applyFont="1" applyFill="1" applyAlignment="1">
      <alignment/>
    </xf>
    <xf numFmtId="0" fontId="60" fillId="34" borderId="10" xfId="0" applyFont="1" applyFill="1" applyBorder="1" applyAlignment="1">
      <alignment vertical="center" wrapText="1"/>
    </xf>
    <xf numFmtId="9" fontId="60" fillId="34" borderId="10" xfId="0" applyNumberFormat="1" applyFont="1" applyFill="1" applyBorder="1" applyAlignment="1">
      <alignment horizontal="center" vertical="center"/>
    </xf>
    <xf numFmtId="0" fontId="60" fillId="33"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1" fillId="0" borderId="0" xfId="0" applyFont="1" applyFill="1" applyAlignment="1">
      <alignment/>
    </xf>
    <xf numFmtId="0" fontId="4" fillId="8" borderId="10" xfId="0" applyFont="1" applyFill="1" applyBorder="1" applyAlignment="1">
      <alignment horizontal="center" vertical="center" wrapText="1"/>
    </xf>
    <xf numFmtId="1" fontId="60" fillId="34" borderId="10" xfId="0" applyNumberFormat="1" applyFont="1" applyFill="1" applyBorder="1" applyAlignment="1">
      <alignment horizontal="center" vertical="center" wrapText="1"/>
    </xf>
    <xf numFmtId="0" fontId="3" fillId="34" borderId="0" xfId="0" applyFont="1" applyFill="1" applyAlignment="1">
      <alignment horizontal="center"/>
    </xf>
    <xf numFmtId="49"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justify" vertical="center"/>
    </xf>
    <xf numFmtId="1" fontId="60" fillId="34" borderId="10" xfId="0" applyNumberFormat="1" applyFont="1" applyFill="1" applyBorder="1" applyAlignment="1" quotePrefix="1">
      <alignment horizontal="center" vertical="center" wrapText="1"/>
    </xf>
    <xf numFmtId="1" fontId="6" fillId="34" borderId="10" xfId="0" applyNumberFormat="1" applyFont="1" applyFill="1" applyBorder="1" applyAlignment="1">
      <alignment horizontal="center" vertical="center"/>
    </xf>
    <xf numFmtId="1" fontId="60" fillId="34" borderId="10" xfId="0" applyNumberFormat="1" applyFont="1" applyFill="1" applyBorder="1" applyAlignment="1">
      <alignment horizontal="center" vertical="center"/>
    </xf>
    <xf numFmtId="1" fontId="62" fillId="34" borderId="10" xfId="0" applyNumberFormat="1" applyFont="1" applyFill="1" applyBorder="1" applyAlignment="1">
      <alignment horizontal="center" vertical="center"/>
    </xf>
    <xf numFmtId="0" fontId="3" fillId="34" borderId="11" xfId="0" applyFont="1" applyFill="1" applyBorder="1" applyAlignment="1">
      <alignment horizontal="justify" vertical="center" wrapText="1"/>
    </xf>
    <xf numFmtId="9" fontId="60" fillId="34" borderId="10" xfId="0" applyNumberFormat="1" applyFont="1" applyFill="1" applyBorder="1" applyAlignment="1">
      <alignment horizontal="justify" vertical="center" wrapText="1"/>
    </xf>
    <xf numFmtId="9" fontId="60"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3" fillId="0" borderId="0" xfId="0" applyFont="1" applyFill="1" applyAlignment="1">
      <alignment/>
    </xf>
    <xf numFmtId="0" fontId="6" fillId="34" borderId="0" xfId="0" applyFont="1" applyFill="1" applyAlignment="1">
      <alignment horizontal="center"/>
    </xf>
    <xf numFmtId="0" fontId="11" fillId="8" borderId="10" xfId="0" applyFont="1" applyFill="1" applyBorder="1" applyAlignment="1">
      <alignment horizontal="center" wrapText="1"/>
    </xf>
    <xf numFmtId="0" fontId="11" fillId="8" borderId="1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0"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 fillId="34" borderId="10" xfId="0" applyFont="1" applyFill="1" applyBorder="1" applyAlignment="1">
      <alignment vertical="center" wrapText="1"/>
    </xf>
    <xf numFmtId="0" fontId="60" fillId="34" borderId="10" xfId="0" applyFont="1" applyFill="1" applyBorder="1" applyAlignment="1">
      <alignment horizontal="left" vertical="center" wrapText="1"/>
    </xf>
    <xf numFmtId="0" fontId="3" fillId="34" borderId="10" xfId="0" applyFont="1" applyFill="1" applyBorder="1" applyAlignment="1">
      <alignment horizontal="justify" vertical="center"/>
    </xf>
    <xf numFmtId="16" fontId="6" fillId="34" borderId="10" xfId="0" applyNumberFormat="1" applyFont="1" applyFill="1" applyBorder="1" applyAlignment="1">
      <alignment horizontal="justify" vertical="center"/>
    </xf>
    <xf numFmtId="0" fontId="6" fillId="34" borderId="10" xfId="0" applyFont="1" applyFill="1" applyBorder="1" applyAlignment="1">
      <alignment horizontal="center" vertical="center"/>
    </xf>
    <xf numFmtId="0" fontId="60" fillId="34" borderId="10" xfId="0" applyFont="1" applyFill="1" applyBorder="1" applyAlignment="1">
      <alignment horizontal="justify" vertical="center"/>
    </xf>
    <xf numFmtId="0" fontId="4" fillId="34" borderId="10" xfId="0" applyFont="1" applyFill="1" applyBorder="1" applyAlignment="1">
      <alignment horizontal="center"/>
    </xf>
    <xf numFmtId="0" fontId="3" fillId="34" borderId="10" xfId="0" applyFont="1" applyFill="1" applyBorder="1" applyAlignment="1">
      <alignment horizontal="center"/>
    </xf>
    <xf numFmtId="1" fontId="3" fillId="34" borderId="10" xfId="0" applyNumberFormat="1"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vertical="center" wrapText="1"/>
    </xf>
    <xf numFmtId="9" fontId="6" fillId="34" borderId="10" xfId="0" applyNumberFormat="1" applyFont="1" applyFill="1" applyBorder="1" applyAlignment="1">
      <alignment horizontal="justify" vertical="center"/>
    </xf>
    <xf numFmtId="0" fontId="60"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vertical="center"/>
    </xf>
    <xf numFmtId="49" fontId="6" fillId="34" borderId="10" xfId="0" applyNumberFormat="1" applyFont="1" applyFill="1" applyBorder="1" applyAlignment="1">
      <alignment horizontal="center" vertical="center"/>
    </xf>
    <xf numFmtId="0" fontId="60" fillId="34" borderId="10" xfId="0" applyFont="1" applyFill="1" applyBorder="1" applyAlignment="1">
      <alignment horizontal="justify" vertical="top" wrapText="1"/>
    </xf>
    <xf numFmtId="9" fontId="6" fillId="34" borderId="10" xfId="0" applyNumberFormat="1" applyFont="1" applyFill="1" applyBorder="1" applyAlignment="1">
      <alignment horizontal="justify" vertical="center" wrapText="1"/>
    </xf>
    <xf numFmtId="0" fontId="60" fillId="34" borderId="10" xfId="0" applyFont="1" applyFill="1" applyBorder="1" applyAlignment="1">
      <alignment vertical="top" wrapText="1"/>
    </xf>
    <xf numFmtId="0" fontId="4" fillId="34" borderId="10" xfId="0" applyFont="1" applyFill="1" applyBorder="1" applyAlignment="1">
      <alignment horizontal="justify" vertical="center" wrapText="1"/>
    </xf>
    <xf numFmtId="0" fontId="11" fillId="8"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xf>
    <xf numFmtId="9" fontId="3"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49" fontId="60"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9" fontId="60" fillId="34"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wrapText="1"/>
    </xf>
    <xf numFmtId="9" fontId="60" fillId="34" borderId="10" xfId="0" applyNumberFormat="1" applyFont="1" applyFill="1" applyBorder="1" applyAlignment="1">
      <alignment horizontal="left" vertical="center" wrapText="1"/>
    </xf>
    <xf numFmtId="2" fontId="60" fillId="34" borderId="10" xfId="0" applyNumberFormat="1" applyFont="1" applyFill="1" applyBorder="1" applyAlignment="1">
      <alignment horizontal="center" vertical="center" wrapText="1"/>
    </xf>
    <xf numFmtId="0" fontId="60" fillId="34" borderId="10" xfId="0" applyFont="1" applyFill="1" applyBorder="1" applyAlignment="1">
      <alignment horizontal="right" vertical="center"/>
    </xf>
    <xf numFmtId="3" fontId="60" fillId="34" borderId="10" xfId="0" applyNumberFormat="1" applyFont="1" applyFill="1" applyBorder="1" applyAlignment="1">
      <alignment horizontal="right" vertical="center"/>
    </xf>
    <xf numFmtId="0" fontId="63" fillId="34" borderId="10" xfId="0" applyFont="1" applyFill="1" applyBorder="1" applyAlignment="1">
      <alignment horizontal="right" vertical="center" wrapText="1"/>
    </xf>
    <xf numFmtId="9" fontId="60" fillId="34" borderId="10" xfId="0" applyNumberFormat="1" applyFont="1" applyFill="1" applyBorder="1" applyAlignment="1">
      <alignment horizontal="right" vertical="center"/>
    </xf>
    <xf numFmtId="0" fontId="61" fillId="34" borderId="10" xfId="0" applyFont="1" applyFill="1" applyBorder="1" applyAlignment="1">
      <alignment/>
    </xf>
    <xf numFmtId="1" fontId="3" fillId="33" borderId="10" xfId="0" applyNumberFormat="1" applyFont="1" applyFill="1" applyBorder="1" applyAlignment="1">
      <alignment horizontal="center"/>
    </xf>
    <xf numFmtId="0" fontId="6" fillId="34" borderId="10" xfId="0" applyFont="1" applyFill="1" applyBorder="1" applyAlignment="1">
      <alignment/>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1" fontId="3" fillId="34" borderId="10" xfId="0" applyNumberFormat="1" applyFont="1" applyFill="1" applyBorder="1" applyAlignment="1">
      <alignment horizont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3" fillId="34" borderId="0" xfId="0" applyFont="1" applyFill="1" applyBorder="1" applyAlignment="1">
      <alignment/>
    </xf>
    <xf numFmtId="0" fontId="6" fillId="0" borderId="0" xfId="0" applyFont="1" applyFill="1" applyBorder="1" applyAlignment="1">
      <alignment horizontal="justify" vertical="center" wrapText="1"/>
    </xf>
    <xf numFmtId="0" fontId="6" fillId="33" borderId="0" xfId="0" applyFont="1" applyFill="1" applyBorder="1" applyAlignment="1">
      <alignment horizontal="justify" vertical="center" wrapText="1"/>
    </xf>
    <xf numFmtId="0" fontId="6" fillId="33" borderId="0" xfId="0" applyFont="1" applyFill="1" applyBorder="1" applyAlignment="1">
      <alignment horizontal="justify" vertical="center"/>
    </xf>
    <xf numFmtId="1" fontId="6" fillId="33" borderId="0" xfId="0" applyNumberFormat="1" applyFont="1" applyFill="1" applyBorder="1" applyAlignment="1">
      <alignment horizontal="center" vertical="center" wrapText="1"/>
    </xf>
    <xf numFmtId="49" fontId="6" fillId="33" borderId="0" xfId="0" applyNumberFormat="1" applyFont="1" applyFill="1" applyBorder="1" applyAlignment="1">
      <alignment horizontal="center" vertical="center" wrapText="1"/>
    </xf>
    <xf numFmtId="1" fontId="3" fillId="33" borderId="0" xfId="0" applyNumberFormat="1" applyFont="1" applyFill="1" applyBorder="1" applyAlignment="1">
      <alignment horizontal="center" vertical="center" wrapText="1"/>
    </xf>
    <xf numFmtId="0" fontId="3" fillId="33" borderId="0" xfId="0" applyFont="1" applyFill="1" applyBorder="1" applyAlignment="1">
      <alignment horizontal="justify" vertical="center"/>
    </xf>
    <xf numFmtId="0" fontId="3" fillId="34" borderId="0" xfId="0" applyFont="1" applyFill="1" applyBorder="1" applyAlignment="1">
      <alignment horizontal="justify" vertical="center"/>
    </xf>
    <xf numFmtId="1" fontId="3" fillId="33" borderId="0" xfId="0" applyNumberFormat="1" applyFont="1" applyFill="1" applyBorder="1" applyAlignment="1">
      <alignment horizontal="center" vertical="center"/>
    </xf>
    <xf numFmtId="1" fontId="3" fillId="33" borderId="0" xfId="0" applyNumberFormat="1" applyFont="1" applyFill="1" applyBorder="1" applyAlignment="1">
      <alignment horizontal="center"/>
    </xf>
    <xf numFmtId="0" fontId="7" fillId="0" borderId="0" xfId="0" applyFont="1" applyBorder="1" applyAlignment="1">
      <alignment wrapText="1"/>
    </xf>
    <xf numFmtId="0" fontId="60" fillId="33" borderId="0" xfId="0" applyFont="1" applyFill="1" applyBorder="1" applyAlignment="1">
      <alignment horizontal="justify" vertical="center" wrapText="1"/>
    </xf>
    <xf numFmtId="0" fontId="60" fillId="33" borderId="0" xfId="0" applyFont="1" applyFill="1" applyBorder="1" applyAlignment="1">
      <alignment horizontal="justify" vertical="center"/>
    </xf>
    <xf numFmtId="0" fontId="60" fillId="34" borderId="0" xfId="0" applyFont="1" applyFill="1" applyBorder="1" applyAlignment="1">
      <alignment horizontal="justify" vertical="center"/>
    </xf>
    <xf numFmtId="0" fontId="60" fillId="33" borderId="0" xfId="0" applyFont="1" applyFill="1" applyBorder="1" applyAlignment="1">
      <alignment horizontal="center" vertical="center"/>
    </xf>
    <xf numFmtId="9" fontId="60" fillId="33" borderId="0" xfId="0" applyNumberFormat="1" applyFont="1" applyFill="1" applyBorder="1" applyAlignment="1">
      <alignment horizontal="center" vertical="center"/>
    </xf>
    <xf numFmtId="9" fontId="60" fillId="33" borderId="0" xfId="0" applyNumberFormat="1" applyFont="1" applyFill="1" applyBorder="1" applyAlignment="1">
      <alignment horizontal="justify" vertical="center"/>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0" fillId="34" borderId="10" xfId="0" applyFont="1" applyFill="1" applyBorder="1" applyAlignment="1">
      <alignment horizontal="justify" vertical="center"/>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3" fillId="34" borderId="11" xfId="0" applyFont="1" applyFill="1" applyBorder="1" applyAlignment="1">
      <alignment horizontal="justify" vertical="center" wrapText="1"/>
    </xf>
    <xf numFmtId="0" fontId="60" fillId="34" borderId="10" xfId="0" applyFont="1" applyFill="1" applyBorder="1" applyAlignment="1">
      <alignment horizontal="justify" vertical="center"/>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17" fillId="34" borderId="10" xfId="0" applyFont="1" applyFill="1" applyBorder="1" applyAlignment="1">
      <alignment horizontal="justify" vertical="center" wrapText="1"/>
    </xf>
    <xf numFmtId="1" fontId="60" fillId="35"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xf>
    <xf numFmtId="0" fontId="3" fillId="34" borderId="10" xfId="0" applyFont="1" applyFill="1" applyBorder="1" applyAlignment="1">
      <alignment horizontal="justify" vertical="center" wrapText="1"/>
    </xf>
    <xf numFmtId="0" fontId="60" fillId="34" borderId="10" xfId="0" applyFont="1" applyFill="1" applyBorder="1" applyAlignment="1">
      <alignment horizontal="center" vertical="center" wrapText="1"/>
    </xf>
    <xf numFmtId="0" fontId="60" fillId="34" borderId="10" xfId="0" applyFont="1" applyFill="1" applyBorder="1" applyAlignment="1">
      <alignment horizontal="justify" vertical="center"/>
    </xf>
    <xf numFmtId="1" fontId="60" fillId="34" borderId="10" xfId="0" applyNumberFormat="1" applyFont="1" applyFill="1" applyBorder="1" applyAlignment="1">
      <alignment horizontal="left" vertical="center" wrapText="1"/>
    </xf>
    <xf numFmtId="1" fontId="60"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1" fontId="64" fillId="34" borderId="10" xfId="0" applyNumberFormat="1" applyFont="1" applyFill="1" applyBorder="1" applyAlignment="1">
      <alignment horizontal="center" vertical="center" wrapText="1"/>
    </xf>
    <xf numFmtId="49" fontId="64" fillId="34" borderId="10" xfId="0" applyNumberFormat="1" applyFont="1" applyFill="1" applyBorder="1" applyAlignment="1">
      <alignment horizontal="center" vertical="center" wrapText="1"/>
    </xf>
    <xf numFmtId="0" fontId="60" fillId="0" borderId="10" xfId="0" applyFont="1" applyFill="1" applyBorder="1" applyAlignment="1">
      <alignment horizontal="justify" vertical="center" wrapText="1"/>
    </xf>
    <xf numFmtId="0" fontId="3" fillId="36" borderId="0" xfId="0" applyFont="1" applyFill="1" applyAlignment="1">
      <alignment/>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0"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0" fillId="34" borderId="10" xfId="0" applyFont="1" applyFill="1" applyBorder="1" applyAlignment="1">
      <alignment horizontal="justify" vertical="center"/>
    </xf>
    <xf numFmtId="1" fontId="6" fillId="34" borderId="10" xfId="0" applyNumberFormat="1" applyFont="1" applyFill="1" applyBorder="1" applyAlignment="1">
      <alignment horizontal="left" vertical="center" wrapText="1"/>
    </xf>
    <xf numFmtId="1" fontId="62" fillId="34" borderId="10" xfId="0" applyNumberFormat="1" applyFont="1" applyFill="1" applyBorder="1" applyAlignment="1">
      <alignment horizontal="center" vertical="center" wrapText="1"/>
    </xf>
    <xf numFmtId="9" fontId="60" fillId="34" borderId="10" xfId="60" applyFont="1" applyFill="1" applyBorder="1" applyAlignment="1">
      <alignment horizontal="center" vertical="center" wrapText="1"/>
    </xf>
    <xf numFmtId="49" fontId="60" fillId="34" borderId="10" xfId="0" applyNumberFormat="1" applyFont="1" applyFill="1" applyBorder="1" applyAlignment="1">
      <alignment horizontal="center" vertical="center" wrapText="1"/>
    </xf>
    <xf numFmtId="0" fontId="60" fillId="36" borderId="10" xfId="0" applyFont="1" applyFill="1" applyBorder="1" applyAlignment="1">
      <alignment horizontal="justify" vertical="center" wrapText="1"/>
    </xf>
    <xf numFmtId="0" fontId="6" fillId="36" borderId="10" xfId="0" applyFont="1" applyFill="1" applyBorder="1" applyAlignment="1">
      <alignment horizontal="justify" vertical="center"/>
    </xf>
    <xf numFmtId="0" fontId="6" fillId="36" borderId="10" xfId="0" applyFont="1" applyFill="1" applyBorder="1" applyAlignment="1">
      <alignment horizontal="justify" vertical="center" wrapText="1"/>
    </xf>
    <xf numFmtId="16" fontId="6" fillId="34" borderId="10" xfId="0" applyNumberFormat="1" applyFont="1" applyFill="1" applyBorder="1" applyAlignment="1">
      <alignment horizontal="center" vertical="center"/>
    </xf>
    <xf numFmtId="0" fontId="60" fillId="36" borderId="10" xfId="0" applyFont="1" applyFill="1" applyBorder="1" applyAlignment="1">
      <alignment horizontal="justify" vertical="center"/>
    </xf>
    <xf numFmtId="0" fontId="60" fillId="36" borderId="10" xfId="0" applyFont="1" applyFill="1" applyBorder="1" applyAlignment="1">
      <alignment horizontal="center" vertical="center"/>
    </xf>
    <xf numFmtId="1" fontId="60" fillId="36" borderId="10" xfId="0" applyNumberFormat="1" applyFont="1" applyFill="1" applyBorder="1" applyAlignment="1" quotePrefix="1">
      <alignment horizontal="center" vertical="center" wrapText="1"/>
    </xf>
    <xf numFmtId="1" fontId="60" fillId="36" borderId="10" xfId="0" applyNumberFormat="1" applyFont="1" applyFill="1" applyBorder="1" applyAlignment="1">
      <alignment horizontal="center" vertical="center"/>
    </xf>
    <xf numFmtId="9" fontId="6" fillId="36" borderId="10" xfId="0" applyNumberFormat="1" applyFont="1" applyFill="1" applyBorder="1" applyAlignment="1">
      <alignment horizontal="center" vertical="center" wrapText="1"/>
    </xf>
    <xf numFmtId="0" fontId="60" fillId="35" borderId="10" xfId="0" applyFont="1" applyFill="1" applyBorder="1" applyAlignment="1">
      <alignment horizontal="justify" vertical="center"/>
    </xf>
    <xf numFmtId="0" fontId="60" fillId="35" borderId="10" xfId="0" applyFont="1" applyFill="1" applyBorder="1" applyAlignment="1">
      <alignment horizontal="center" vertical="center"/>
    </xf>
    <xf numFmtId="0" fontId="60" fillId="35" borderId="10" xfId="0" applyFont="1" applyFill="1" applyBorder="1" applyAlignment="1">
      <alignment horizontal="justify" vertical="center" wrapText="1"/>
    </xf>
    <xf numFmtId="1" fontId="60" fillId="35" borderId="10" xfId="0" applyNumberFormat="1" applyFont="1" applyFill="1" applyBorder="1" applyAlignment="1" quotePrefix="1">
      <alignment horizontal="center" vertical="center" wrapText="1"/>
    </xf>
    <xf numFmtId="0" fontId="3" fillId="35" borderId="10" xfId="0" applyFont="1" applyFill="1" applyBorder="1" applyAlignment="1">
      <alignment/>
    </xf>
    <xf numFmtId="0" fontId="3" fillId="35" borderId="0" xfId="0" applyFont="1" applyFill="1" applyAlignment="1">
      <alignment/>
    </xf>
    <xf numFmtId="0" fontId="11" fillId="35" borderId="10" xfId="0" applyFont="1" applyFill="1" applyBorder="1" applyAlignment="1">
      <alignment horizontal="center" wrapText="1"/>
    </xf>
    <xf numFmtId="0" fontId="3" fillId="35" borderId="0" xfId="0" applyFont="1" applyFill="1" applyAlignment="1">
      <alignment horizontal="center"/>
    </xf>
    <xf numFmtId="0" fontId="4" fillId="35" borderId="10" xfId="0"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0" fontId="6" fillId="35" borderId="10" xfId="0" applyFont="1" applyFill="1" applyBorder="1" applyAlignment="1">
      <alignment horizontal="justify" vertical="center" wrapText="1"/>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xf>
    <xf numFmtId="0" fontId="6" fillId="35" borderId="10" xfId="0" applyFont="1" applyFill="1" applyBorder="1" applyAlignment="1">
      <alignment horizontal="center" vertical="center"/>
    </xf>
    <xf numFmtId="9" fontId="6" fillId="35" borderId="10" xfId="0" applyNumberFormat="1" applyFont="1" applyFill="1" applyBorder="1" applyAlignment="1">
      <alignment horizontal="center" vertical="center"/>
    </xf>
    <xf numFmtId="0" fontId="0" fillId="35" borderId="10" xfId="0" applyFill="1" applyBorder="1" applyAlignment="1">
      <alignment horizontal="justify" vertical="center" wrapText="1"/>
    </xf>
    <xf numFmtId="0" fontId="6" fillId="35" borderId="10" xfId="0" applyFont="1" applyFill="1" applyBorder="1" applyAlignment="1">
      <alignment vertical="center"/>
    </xf>
    <xf numFmtId="0" fontId="6" fillId="35" borderId="10" xfId="0" applyFont="1" applyFill="1" applyBorder="1" applyAlignment="1">
      <alignment vertical="center" wrapText="1"/>
    </xf>
    <xf numFmtId="9" fontId="60" fillId="35" borderId="10" xfId="0" applyNumberFormat="1" applyFont="1" applyFill="1" applyBorder="1" applyAlignment="1">
      <alignment horizontal="justify" vertical="center"/>
    </xf>
    <xf numFmtId="9" fontId="60" fillId="35" borderId="10" xfId="0" applyNumberFormat="1" applyFont="1" applyFill="1" applyBorder="1" applyAlignment="1">
      <alignment horizontal="center" vertical="center"/>
    </xf>
    <xf numFmtId="0" fontId="6" fillId="35" borderId="0" xfId="0" applyFont="1" applyFill="1" applyAlignment="1">
      <alignment horizontal="center"/>
    </xf>
    <xf numFmtId="0" fontId="4" fillId="34" borderId="10" xfId="0" applyFont="1" applyFill="1" applyBorder="1" applyAlignment="1">
      <alignment/>
    </xf>
    <xf numFmtId="0" fontId="3" fillId="34" borderId="10" xfId="0" applyFont="1" applyFill="1" applyBorder="1" applyAlignment="1">
      <alignment/>
    </xf>
    <xf numFmtId="1" fontId="6" fillId="34" borderId="0" xfId="0" applyNumberFormat="1" applyFont="1" applyFill="1" applyAlignment="1">
      <alignment horizontal="center"/>
    </xf>
    <xf numFmtId="3" fontId="6"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xf>
    <xf numFmtId="3" fontId="6" fillId="34" borderId="10" xfId="0" applyNumberFormat="1" applyFont="1" applyFill="1" applyBorder="1" applyAlignment="1">
      <alignment horizontal="center" vertical="center" wrapText="1"/>
    </xf>
    <xf numFmtId="3" fontId="6" fillId="34" borderId="10" xfId="0" applyNumberFormat="1" applyFont="1" applyFill="1" applyBorder="1" applyAlignment="1">
      <alignment horizontal="justify" vertical="center" wrapText="1"/>
    </xf>
    <xf numFmtId="9" fontId="6" fillId="0" borderId="10" xfId="0" applyNumberFormat="1" applyFont="1" applyFill="1" applyBorder="1" applyAlignment="1">
      <alignment horizontal="center" vertical="center"/>
    </xf>
    <xf numFmtId="0" fontId="6" fillId="34" borderId="0" xfId="0" applyFont="1" applyFill="1" applyAlignment="1">
      <alignment/>
    </xf>
    <xf numFmtId="0" fontId="6" fillId="34" borderId="11" xfId="0" applyFont="1" applyFill="1" applyBorder="1" applyAlignment="1">
      <alignment vertical="center" wrapText="1"/>
    </xf>
    <xf numFmtId="1" fontId="5" fillId="34"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wrapText="1"/>
    </xf>
    <xf numFmtId="0" fontId="6" fillId="34" borderId="10" xfId="0" applyFont="1" applyFill="1" applyBorder="1" applyAlignment="1">
      <alignment horizontal="justify" vertical="center"/>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6"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6" fillId="34" borderId="0" xfId="0" applyFont="1" applyFill="1" applyAlignment="1">
      <alignment horizontal="center"/>
    </xf>
    <xf numFmtId="0" fontId="6" fillId="34" borderId="10" xfId="0" applyFont="1" applyFill="1" applyBorder="1" applyAlignment="1">
      <alignment vertical="center" wrapText="1"/>
    </xf>
    <xf numFmtId="9" fontId="6" fillId="34" borderId="10" xfId="0" applyNumberFormat="1" applyFont="1" applyFill="1" applyBorder="1" applyAlignment="1">
      <alignment horizontal="justify" vertical="center" wrapText="1"/>
    </xf>
    <xf numFmtId="0" fontId="5" fillId="34" borderId="0" xfId="0" applyFont="1" applyFill="1" applyAlignment="1">
      <alignment horizontal="center"/>
    </xf>
    <xf numFmtId="0" fontId="6" fillId="34" borderId="0" xfId="0" applyFont="1" applyFill="1" applyAlignment="1">
      <alignment horizontal="justify" vertical="center" wrapText="1"/>
    </xf>
    <xf numFmtId="9" fontId="6" fillId="34" borderId="10" xfId="60" applyFont="1" applyFill="1" applyBorder="1" applyAlignment="1">
      <alignment horizontal="center" vertical="center" wrapText="1"/>
    </xf>
    <xf numFmtId="0" fontId="6" fillId="0" borderId="11" xfId="0" applyFont="1" applyBorder="1" applyAlignment="1">
      <alignment vertical="center" wrapText="1"/>
    </xf>
    <xf numFmtId="0" fontId="60" fillId="34" borderId="11" xfId="0" applyFont="1" applyFill="1" applyBorder="1" applyAlignment="1">
      <alignment vertical="center" wrapText="1"/>
    </xf>
    <xf numFmtId="1" fontId="5" fillId="0" borderId="10" xfId="0" applyNumberFormat="1" applyFont="1" applyFill="1" applyBorder="1" applyAlignment="1">
      <alignment horizontal="center" vertical="center" wrapText="1"/>
    </xf>
    <xf numFmtId="9" fontId="6" fillId="0" borderId="10" xfId="60" applyFont="1" applyFill="1" applyBorder="1" applyAlignment="1">
      <alignment horizontal="center" vertical="center" wrapText="1"/>
    </xf>
    <xf numFmtId="0" fontId="60" fillId="0" borderId="10" xfId="0" applyFont="1" applyFill="1" applyBorder="1" applyAlignment="1">
      <alignment horizontal="justify" vertical="center"/>
    </xf>
    <xf numFmtId="9" fontId="60" fillId="0" borderId="10" xfId="0" applyNumberFormat="1" applyFont="1" applyFill="1" applyBorder="1" applyAlignment="1">
      <alignment horizontal="center" vertical="center" wrapText="1"/>
    </xf>
    <xf numFmtId="9" fontId="6" fillId="0" borderId="10" xfId="0" applyNumberFormat="1" applyFont="1" applyFill="1" applyBorder="1" applyAlignment="1">
      <alignment horizontal="justify" vertical="center"/>
    </xf>
    <xf numFmtId="1" fontId="6" fillId="0" borderId="0" xfId="0" applyNumberFormat="1" applyFont="1" applyFill="1" applyAlignment="1">
      <alignment horizontal="center"/>
    </xf>
    <xf numFmtId="9" fontId="6" fillId="0" borderId="10" xfId="0" applyNumberFormat="1" applyFont="1" applyFill="1" applyBorder="1" applyAlignment="1">
      <alignment horizontal="justify" vertical="center" wrapText="1"/>
    </xf>
    <xf numFmtId="9" fontId="6" fillId="34" borderId="0" xfId="60" applyFont="1" applyFill="1" applyAlignment="1">
      <alignment horizontal="center"/>
    </xf>
    <xf numFmtId="0" fontId="5"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left" vertical="center" wrapText="1"/>
    </xf>
    <xf numFmtId="0" fontId="6" fillId="34" borderId="11" xfId="0" applyFont="1" applyFill="1" applyBorder="1" applyAlignment="1">
      <alignment horizontal="justify" vertical="center" wrapText="1"/>
    </xf>
    <xf numFmtId="0" fontId="6" fillId="34" borderId="10" xfId="0" applyFont="1" applyFill="1" applyBorder="1" applyAlignment="1">
      <alignment horizontal="center" vertical="center"/>
    </xf>
    <xf numFmtId="9" fontId="6" fillId="34" borderId="11" xfId="0" applyNumberFormat="1" applyFont="1" applyFill="1" applyBorder="1" applyAlignment="1">
      <alignment horizontal="center" vertical="center"/>
    </xf>
    <xf numFmtId="0" fontId="6" fillId="34" borderId="12" xfId="0" applyFont="1" applyFill="1" applyBorder="1" applyAlignment="1">
      <alignment horizontal="justify" vertical="center" wrapText="1"/>
    </xf>
    <xf numFmtId="0" fontId="5" fillId="34" borderId="10" xfId="0" applyFont="1" applyFill="1" applyBorder="1" applyAlignment="1">
      <alignment horizontal="center" vertical="center" wrapText="1"/>
    </xf>
    <xf numFmtId="0" fontId="6" fillId="34" borderId="13" xfId="0" applyFont="1" applyFill="1" applyBorder="1" applyAlignment="1">
      <alignment horizontal="justify" vertical="center" wrapText="1"/>
    </xf>
    <xf numFmtId="0" fontId="6" fillId="34" borderId="14" xfId="0" applyFont="1" applyFill="1" applyBorder="1" applyAlignment="1">
      <alignment horizontal="justify" vertical="center" wrapText="1"/>
    </xf>
    <xf numFmtId="0" fontId="6" fillId="34" borderId="15"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60" fillId="34" borderId="10" xfId="0" applyFont="1" applyFill="1" applyBorder="1" applyAlignment="1">
      <alignment horizontal="justify"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5" fillId="34" borderId="10" xfId="0" applyFont="1" applyFill="1" applyBorder="1" applyAlignment="1">
      <alignment horizontal="justify" vertical="center" wrapText="1"/>
    </xf>
    <xf numFmtId="182" fontId="6" fillId="34" borderId="16" xfId="52" applyFont="1" applyFill="1" applyBorder="1" applyAlignment="1">
      <alignment horizontal="center" vertical="center" shrinkToFit="1"/>
    </xf>
    <xf numFmtId="1" fontId="6" fillId="34" borderId="0" xfId="0" applyNumberFormat="1" applyFont="1" applyFill="1" applyBorder="1" applyAlignment="1">
      <alignment horizontal="center"/>
    </xf>
    <xf numFmtId="1" fontId="6" fillId="0" borderId="0" xfId="0" applyNumberFormat="1" applyFont="1" applyFill="1" applyBorder="1" applyAlignment="1">
      <alignment horizontal="center"/>
    </xf>
    <xf numFmtId="0" fontId="6" fillId="34" borderId="0" xfId="0" applyFont="1" applyFill="1" applyBorder="1" applyAlignment="1">
      <alignment/>
    </xf>
    <xf numFmtId="0" fontId="6" fillId="34" borderId="0" xfId="0" applyFont="1" applyFill="1" applyBorder="1" applyAlignment="1">
      <alignment horizontal="justify" vertical="center" wrapText="1"/>
    </xf>
    <xf numFmtId="0" fontId="6" fillId="0" borderId="10" xfId="0" applyFont="1" applyBorder="1" applyAlignment="1">
      <alignment vertical="center" wrapText="1"/>
    </xf>
    <xf numFmtId="0" fontId="0" fillId="0" borderId="17" xfId="0" applyBorder="1" applyAlignment="1">
      <alignment vertical="center" wrapText="1"/>
    </xf>
    <xf numFmtId="0" fontId="6" fillId="34" borderId="17" xfId="0" applyFont="1" applyFill="1" applyBorder="1" applyAlignment="1">
      <alignment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9" fontId="60" fillId="0" borderId="10" xfId="0" applyNumberFormat="1" applyFont="1" applyFill="1" applyBorder="1" applyAlignment="1">
      <alignment horizontal="center" vertical="center"/>
    </xf>
    <xf numFmtId="0" fontId="60" fillId="0" borderId="10" xfId="0" applyFont="1" applyFill="1" applyBorder="1" applyAlignment="1">
      <alignment horizontal="justify" vertical="center"/>
    </xf>
    <xf numFmtId="9" fontId="6" fillId="0" borderId="10" xfId="60" applyFont="1" applyFill="1" applyBorder="1" applyAlignment="1">
      <alignment horizontal="center" vertical="center"/>
    </xf>
    <xf numFmtId="168" fontId="6" fillId="0" borderId="16" xfId="53" applyNumberFormat="1" applyFont="1" applyFill="1" applyBorder="1" applyAlignment="1">
      <alignment horizontal="center" vertical="center" shrinkToFi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60"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9" fontId="6" fillId="34" borderId="10" xfId="60" applyFont="1" applyFill="1" applyBorder="1" applyAlignment="1">
      <alignment horizontal="center" vertical="center"/>
    </xf>
    <xf numFmtId="189" fontId="6" fillId="34" borderId="10" xfId="0" applyNumberFormat="1" applyFont="1" applyFill="1" applyBorder="1" applyAlignment="1">
      <alignment horizontal="center" vertical="center" wrapText="1"/>
    </xf>
    <xf numFmtId="0" fontId="12" fillId="0" borderId="13"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 fillId="34" borderId="11" xfId="0" applyFont="1" applyFill="1" applyBorder="1" applyAlignment="1">
      <alignment horizontal="justify" vertical="center" wrapText="1"/>
    </xf>
    <xf numFmtId="0" fontId="6" fillId="34" borderId="17" xfId="0" applyFont="1" applyFill="1" applyBorder="1" applyAlignment="1">
      <alignment horizontal="justify" vertical="center" wrapText="1"/>
    </xf>
    <xf numFmtId="0" fontId="65" fillId="34" borderId="17"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0" fontId="3" fillId="34" borderId="0" xfId="0" applyFont="1" applyFill="1" applyAlignment="1">
      <alignment horizontal="center"/>
    </xf>
    <xf numFmtId="0" fontId="3" fillId="34" borderId="10" xfId="0" applyFont="1" applyFill="1" applyBorder="1" applyAlignment="1">
      <alignment horizontal="justify" vertical="center" wrapText="1"/>
    </xf>
    <xf numFmtId="0" fontId="65" fillId="34" borderId="10" xfId="0" applyFont="1" applyFill="1" applyBorder="1" applyAlignment="1">
      <alignment horizontal="justify" vertical="center" wrapText="1"/>
    </xf>
    <xf numFmtId="0" fontId="4" fillId="34" borderId="0" xfId="0" applyFont="1" applyFill="1" applyAlignment="1">
      <alignment horizontal="center"/>
    </xf>
    <xf numFmtId="0" fontId="11" fillId="8" borderId="10" xfId="0" applyFont="1" applyFill="1" applyBorder="1" applyAlignment="1">
      <alignment horizontal="justify" vertical="center" wrapText="1"/>
    </xf>
    <xf numFmtId="0" fontId="7" fillId="34" borderId="10" xfId="0" applyFont="1" applyFill="1" applyBorder="1" applyAlignment="1">
      <alignment horizontal="justify" vertical="center" wrapText="1"/>
    </xf>
    <xf numFmtId="0" fontId="16" fillId="33" borderId="13" xfId="0" applyFont="1" applyFill="1" applyBorder="1" applyAlignment="1">
      <alignment horizontal="center" vertical="center"/>
    </xf>
    <xf numFmtId="0" fontId="6" fillId="0" borderId="10" xfId="0" applyFont="1" applyFill="1" applyBorder="1" applyAlignment="1">
      <alignment horizontal="justify" vertical="center" wrapText="1"/>
    </xf>
    <xf numFmtId="0" fontId="60" fillId="34" borderId="10" xfId="0" applyFont="1" applyFill="1" applyBorder="1" applyAlignment="1">
      <alignment horizontal="justify" vertical="center"/>
    </xf>
    <xf numFmtId="0" fontId="9"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7" fillId="0" borderId="10" xfId="0" applyFont="1" applyBorder="1" applyAlignment="1">
      <alignment wrapText="1"/>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5" fillId="8" borderId="10" xfId="0" applyFont="1" applyFill="1" applyBorder="1" applyAlignment="1">
      <alignment horizontal="center" vertical="center" wrapText="1"/>
    </xf>
    <xf numFmtId="0" fontId="4"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16" fillId="33" borderId="10" xfId="0" applyFont="1" applyFill="1" applyBorder="1" applyAlignment="1">
      <alignment horizontal="center" vertical="center"/>
    </xf>
    <xf numFmtId="0" fontId="65" fillId="0" borderId="10" xfId="0" applyFont="1" applyFill="1" applyBorder="1" applyAlignment="1">
      <alignment horizontal="justify" vertical="center" wrapText="1"/>
    </xf>
    <xf numFmtId="0" fontId="7" fillId="34" borderId="10" xfId="0" applyFont="1" applyFill="1" applyBorder="1" applyAlignment="1">
      <alignment horizontal="justify" wrapText="1"/>
    </xf>
    <xf numFmtId="0" fontId="0" fillId="0" borderId="10" xfId="0" applyBorder="1" applyAlignment="1">
      <alignment horizontal="justify" wrapText="1"/>
    </xf>
    <xf numFmtId="0" fontId="6" fillId="0" borderId="10" xfId="0" applyFont="1" applyFill="1" applyBorder="1" applyAlignment="1">
      <alignment horizontal="center" vertical="center" wrapText="1"/>
    </xf>
    <xf numFmtId="0" fontId="60" fillId="33" borderId="10" xfId="0" applyFont="1" applyFill="1" applyBorder="1" applyAlignment="1">
      <alignment horizontal="center" vertical="center"/>
    </xf>
    <xf numFmtId="0" fontId="6" fillId="34" borderId="10" xfId="0" applyFont="1" applyFill="1" applyBorder="1" applyAlignment="1">
      <alignment horizontal="left"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12" fillId="34" borderId="13" xfId="0" applyFont="1" applyFill="1" applyBorder="1" applyAlignment="1">
      <alignment horizontal="center" vertical="center" wrapText="1"/>
    </xf>
    <xf numFmtId="0" fontId="0" fillId="34" borderId="10" xfId="0" applyFill="1" applyBorder="1" applyAlignment="1">
      <alignment horizontal="justify" vertical="center"/>
    </xf>
    <xf numFmtId="0" fontId="8" fillId="34"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Border="1" applyAlignment="1">
      <alignment horizontal="justify" vertical="center" wrapText="1"/>
    </xf>
    <xf numFmtId="0" fontId="65" fillId="0" borderId="10" xfId="0" applyFont="1" applyBorder="1" applyAlignment="1">
      <alignment horizontal="justify" vertical="center" wrapText="1"/>
    </xf>
    <xf numFmtId="0" fontId="60" fillId="34" borderId="11" xfId="0" applyFont="1" applyFill="1" applyBorder="1" applyAlignment="1">
      <alignment horizontal="justify" vertical="center" wrapText="1"/>
    </xf>
    <xf numFmtId="0" fontId="60" fillId="34" borderId="17" xfId="0" applyFont="1" applyFill="1" applyBorder="1" applyAlignment="1">
      <alignment horizontal="justify" vertical="center" wrapText="1"/>
    </xf>
    <xf numFmtId="0" fontId="60" fillId="34" borderId="13" xfId="0" applyFont="1" applyFill="1" applyBorder="1" applyAlignment="1">
      <alignment horizontal="justify" vertical="center" wrapText="1"/>
    </xf>
    <xf numFmtId="0" fontId="0" fillId="34" borderId="13" xfId="0" applyFill="1" applyBorder="1" applyAlignment="1">
      <alignment horizontal="justify" vertical="center" wrapText="1"/>
    </xf>
    <xf numFmtId="0" fontId="3" fillId="34" borderId="11" xfId="0" applyFont="1" applyFill="1" applyBorder="1" applyAlignment="1">
      <alignment horizontal="justify" vertical="center" wrapText="1"/>
    </xf>
    <xf numFmtId="0" fontId="3" fillId="34" borderId="17" xfId="0" applyFont="1" applyFill="1" applyBorder="1" applyAlignment="1">
      <alignment horizontal="justify" vertical="center" wrapText="1"/>
    </xf>
    <xf numFmtId="0" fontId="8" fillId="34" borderId="12" xfId="0" applyFont="1" applyFill="1" applyBorder="1" applyAlignment="1">
      <alignment horizontal="center" vertical="center" wrapText="1"/>
    </xf>
    <xf numFmtId="0" fontId="8" fillId="34" borderId="18"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65" fillId="34" borderId="17" xfId="0" applyFont="1" applyFill="1" applyBorder="1" applyAlignment="1">
      <alignment horizontal="justify" vertical="center"/>
    </xf>
    <xf numFmtId="0" fontId="60" fillId="34" borderId="11" xfId="0" applyFont="1" applyFill="1" applyBorder="1" applyAlignment="1">
      <alignment horizontal="center" vertical="center" wrapText="1"/>
    </xf>
    <xf numFmtId="0" fontId="60" fillId="34" borderId="17" xfId="0" applyFont="1" applyFill="1" applyBorder="1" applyAlignment="1">
      <alignment horizontal="center" vertical="center" wrapText="1"/>
    </xf>
    <xf numFmtId="0" fontId="60" fillId="34" borderId="13"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65" fillId="34" borderId="13" xfId="0" applyFont="1" applyFill="1" applyBorder="1" applyAlignment="1">
      <alignment horizontal="justify" vertical="center" wrapText="1"/>
    </xf>
    <xf numFmtId="0" fontId="2" fillId="34" borderId="10" xfId="0" applyFont="1" applyFill="1" applyBorder="1" applyAlignment="1">
      <alignment horizontal="center" vertical="center"/>
    </xf>
    <xf numFmtId="0" fontId="3" fillId="33" borderId="12" xfId="0" applyFont="1" applyFill="1" applyBorder="1" applyAlignment="1">
      <alignment horizontal="justify" vertical="center" wrapText="1"/>
    </xf>
    <xf numFmtId="0" fontId="3" fillId="33" borderId="18" xfId="0" applyFont="1" applyFill="1" applyBorder="1" applyAlignment="1">
      <alignment horizontal="justify" vertical="center" wrapText="1"/>
    </xf>
    <xf numFmtId="0" fontId="4" fillId="8" borderId="18" xfId="0" applyFont="1" applyFill="1" applyBorder="1" applyAlignment="1">
      <alignment horizontal="center" vertical="center" wrapText="1"/>
    </xf>
    <xf numFmtId="0" fontId="5" fillId="34" borderId="10" xfId="0" applyFont="1" applyFill="1" applyBorder="1" applyAlignment="1">
      <alignment horizontal="justify" vertical="center" wrapText="1"/>
    </xf>
    <xf numFmtId="0" fontId="0" fillId="0" borderId="10" xfId="0" applyBorder="1" applyAlignment="1">
      <alignment horizontal="justify" vertical="center" wrapText="1"/>
    </xf>
    <xf numFmtId="0" fontId="7" fillId="0" borderId="13"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12" fillId="0" borderId="20" xfId="0" applyFont="1" applyFill="1" applyBorder="1" applyAlignment="1">
      <alignment horizontal="center" vertical="center"/>
    </xf>
    <xf numFmtId="0" fontId="8" fillId="36" borderId="12" xfId="0" applyFont="1" applyFill="1" applyBorder="1" applyAlignment="1">
      <alignment horizontal="center" vertical="center" wrapText="1"/>
    </xf>
    <xf numFmtId="0" fontId="8" fillId="36" borderId="18" xfId="0" applyFont="1" applyFill="1" applyBorder="1" applyAlignment="1">
      <alignment horizontal="center" vertical="center" wrapText="1"/>
    </xf>
    <xf numFmtId="0" fontId="8" fillId="36" borderId="19" xfId="0" applyFont="1" applyFill="1" applyBorder="1" applyAlignment="1">
      <alignment horizontal="center" vertical="center" wrapText="1"/>
    </xf>
    <xf numFmtId="0" fontId="1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18"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center" vertical="center"/>
    </xf>
    <xf numFmtId="0" fontId="6" fillId="35" borderId="10" xfId="0" applyFont="1" applyFill="1" applyBorder="1" applyAlignment="1">
      <alignment horizontal="left" vertical="center"/>
    </xf>
    <xf numFmtId="0" fontId="6" fillId="35" borderId="10" xfId="0" applyFont="1" applyFill="1" applyBorder="1" applyAlignment="1">
      <alignment horizontal="justify" vertical="center" wrapText="1"/>
    </xf>
    <xf numFmtId="0" fontId="0" fillId="35" borderId="10" xfId="0" applyFill="1" applyBorder="1" applyAlignment="1">
      <alignment horizontal="justify" vertical="center" wrapText="1"/>
    </xf>
    <xf numFmtId="0" fontId="5" fillId="35" borderId="10" xfId="0" applyFont="1" applyFill="1" applyBorder="1" applyAlignment="1">
      <alignment horizontal="justify" vertical="center" wrapText="1"/>
    </xf>
    <xf numFmtId="0" fontId="65" fillId="35" borderId="10" xfId="0" applyFont="1" applyFill="1" applyBorder="1" applyAlignment="1">
      <alignment horizontal="justify" vertical="center" wrapText="1"/>
    </xf>
    <xf numFmtId="9" fontId="6"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wrapText="1"/>
    </xf>
    <xf numFmtId="0" fontId="6" fillId="34" borderId="12" xfId="0" applyFont="1" applyFill="1" applyBorder="1" applyAlignment="1">
      <alignment horizontal="justify" vertical="center" wrapText="1"/>
    </xf>
    <xf numFmtId="0" fontId="6" fillId="34" borderId="18" xfId="0" applyFont="1" applyFill="1" applyBorder="1" applyAlignment="1">
      <alignment horizontal="justify" vertical="center" wrapText="1"/>
    </xf>
    <xf numFmtId="0" fontId="6" fillId="34" borderId="19" xfId="0" applyFont="1" applyFill="1" applyBorder="1" applyAlignment="1">
      <alignment horizontal="justify" vertical="center" wrapText="1"/>
    </xf>
    <xf numFmtId="0" fontId="0" fillId="0" borderId="17" xfId="0" applyBorder="1" applyAlignment="1">
      <alignment horizontal="justify" vertical="center" wrapText="1"/>
    </xf>
    <xf numFmtId="0" fontId="0" fillId="0" borderId="13" xfId="0" applyBorder="1" applyAlignment="1">
      <alignment horizontal="justify" vertical="center" wrapText="1"/>
    </xf>
    <xf numFmtId="0" fontId="6" fillId="34" borderId="21" xfId="0" applyFont="1" applyFill="1" applyBorder="1" applyAlignment="1">
      <alignment horizontal="justify" vertical="center" wrapText="1"/>
    </xf>
    <xf numFmtId="0" fontId="0" fillId="0" borderId="22" xfId="0" applyBorder="1" applyAlignment="1">
      <alignment horizontal="justify" vertical="center" wrapText="1"/>
    </xf>
    <xf numFmtId="0" fontId="0" fillId="0" borderId="22" xfId="0" applyBorder="1" applyAlignment="1">
      <alignment horizontal="justify" vertical="center"/>
    </xf>
    <xf numFmtId="0" fontId="0" fillId="0" borderId="23" xfId="0" applyBorder="1" applyAlignment="1">
      <alignment horizontal="justify" vertical="center" wrapText="1"/>
    </xf>
    <xf numFmtId="0" fontId="6" fillId="34" borderId="17" xfId="0" applyFont="1" applyFill="1" applyBorder="1" applyAlignment="1">
      <alignment horizontal="center" vertical="center" wrapText="1"/>
    </xf>
    <xf numFmtId="0" fontId="5" fillId="35" borderId="12" xfId="0" applyFont="1" applyFill="1" applyBorder="1" applyAlignment="1">
      <alignment horizontal="center" vertical="center"/>
    </xf>
    <xf numFmtId="0" fontId="5" fillId="35" borderId="18" xfId="0" applyFont="1" applyFill="1" applyBorder="1" applyAlignment="1">
      <alignment horizontal="center" vertical="center"/>
    </xf>
    <xf numFmtId="0" fontId="5" fillId="35" borderId="19" xfId="0" applyFont="1" applyFill="1" applyBorder="1" applyAlignment="1">
      <alignment horizontal="center" vertical="center"/>
    </xf>
    <xf numFmtId="0" fontId="6" fillId="0" borderId="17" xfId="0" applyFont="1" applyBorder="1" applyAlignment="1">
      <alignment horizontal="justify" vertical="center" wrapText="1"/>
    </xf>
    <xf numFmtId="0" fontId="6" fillId="0" borderId="13" xfId="0" applyFont="1" applyBorder="1" applyAlignment="1">
      <alignment horizontal="justify" vertical="center" wrapText="1"/>
    </xf>
    <xf numFmtId="0" fontId="5" fillId="34" borderId="10" xfId="0" applyFont="1" applyFill="1" applyBorder="1" applyAlignment="1">
      <alignment horizontal="center" vertical="center" wrapText="1"/>
    </xf>
    <xf numFmtId="0" fontId="5" fillId="34" borderId="12" xfId="0" applyFont="1" applyFill="1" applyBorder="1" applyAlignment="1">
      <alignment horizontal="justify" vertical="center" wrapText="1"/>
    </xf>
    <xf numFmtId="9" fontId="6" fillId="34" borderId="11" xfId="60" applyFont="1" applyFill="1" applyBorder="1" applyAlignment="1">
      <alignment horizontal="center" vertical="center" wrapText="1"/>
    </xf>
    <xf numFmtId="9" fontId="6" fillId="34" borderId="17" xfId="60" applyFont="1" applyFill="1" applyBorder="1" applyAlignment="1">
      <alignment horizontal="center" vertical="center" wrapText="1"/>
    </xf>
    <xf numFmtId="0" fontId="6" fillId="34" borderId="13" xfId="0" applyFont="1" applyFill="1" applyBorder="1" applyAlignment="1">
      <alignment horizontal="justify" vertical="center" wrapText="1"/>
    </xf>
    <xf numFmtId="0" fontId="5" fillId="34" borderId="12"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1" xfId="0" applyFont="1" applyFill="1" applyBorder="1" applyAlignment="1">
      <alignment horizontal="justify" vertical="center" wrapText="1"/>
    </xf>
    <xf numFmtId="0" fontId="0" fillId="0" borderId="11" xfId="0" applyBorder="1" applyAlignment="1">
      <alignment horizontal="justify" vertical="center" wrapText="1"/>
    </xf>
    <xf numFmtId="0" fontId="6" fillId="34" borderId="14" xfId="0" applyFont="1" applyFill="1" applyBorder="1" applyAlignment="1">
      <alignment horizontal="justify" vertical="center" wrapText="1"/>
    </xf>
    <xf numFmtId="0" fontId="6" fillId="34" borderId="15" xfId="0" applyFont="1" applyFill="1" applyBorder="1" applyAlignment="1">
      <alignment horizontal="justify" vertical="center" wrapText="1"/>
    </xf>
    <xf numFmtId="0" fontId="6" fillId="34" borderId="24" xfId="0" applyFont="1" applyFill="1" applyBorder="1" applyAlignment="1">
      <alignment horizontal="justify" vertical="center" wrapText="1"/>
    </xf>
    <xf numFmtId="0" fontId="7" fillId="34" borderId="10" xfId="0" applyFont="1" applyFill="1" applyBorder="1" applyAlignment="1">
      <alignment horizontal="left" vertical="center" wrapText="1"/>
    </xf>
    <xf numFmtId="0" fontId="60" fillId="0" borderId="10" xfId="0" applyFont="1" applyBorder="1" applyAlignment="1">
      <alignment horizontal="justify" vertical="center" wrapText="1"/>
    </xf>
    <xf numFmtId="0" fontId="5" fillId="35" borderId="24" xfId="0" applyFont="1" applyFill="1" applyBorder="1" applyAlignment="1">
      <alignment horizontal="center" vertical="center" wrapText="1"/>
    </xf>
    <xf numFmtId="0" fontId="5" fillId="35" borderId="25" xfId="0" applyFont="1" applyFill="1" applyBorder="1" applyAlignment="1">
      <alignment horizontal="center" vertical="center" wrapText="1"/>
    </xf>
    <xf numFmtId="0" fontId="64" fillId="35" borderId="25" xfId="0" applyFont="1" applyFill="1" applyBorder="1" applyAlignment="1">
      <alignment horizontal="center" vertical="center" wrapText="1"/>
    </xf>
    <xf numFmtId="0" fontId="6" fillId="34" borderId="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6" fillId="0" borderId="15" xfId="0" applyFont="1" applyBorder="1" applyAlignment="1">
      <alignment horizontal="justify" vertical="center" wrapText="1"/>
    </xf>
    <xf numFmtId="0" fontId="6" fillId="0" borderId="24" xfId="0" applyFont="1" applyBorder="1" applyAlignment="1">
      <alignment horizontal="justify" vertical="center" wrapText="1"/>
    </xf>
    <xf numFmtId="0" fontId="6" fillId="34" borderId="12" xfId="0" applyFont="1" applyFill="1" applyBorder="1" applyAlignment="1">
      <alignment horizontal="left" vertical="center" wrapText="1"/>
    </xf>
    <xf numFmtId="0" fontId="6" fillId="34" borderId="18" xfId="0" applyFont="1" applyFill="1" applyBorder="1" applyAlignment="1">
      <alignment horizontal="left" vertical="center" wrapText="1"/>
    </xf>
    <xf numFmtId="0" fontId="6" fillId="34" borderId="19" xfId="0" applyFont="1" applyFill="1" applyBorder="1" applyAlignment="1">
      <alignment horizontal="left" vertical="center" wrapText="1"/>
    </xf>
    <xf numFmtId="0" fontId="66" fillId="34" borderId="10" xfId="0" applyFont="1" applyFill="1" applyBorder="1" applyAlignment="1">
      <alignment horizontal="left" vertical="center" wrapText="1"/>
    </xf>
    <xf numFmtId="0" fontId="6" fillId="34" borderId="15"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6" fillId="34" borderId="24" xfId="0" applyFont="1" applyFill="1" applyBorder="1" applyAlignment="1">
      <alignment horizontal="center" vertical="center" wrapText="1"/>
    </xf>
    <xf numFmtId="0" fontId="6" fillId="34" borderId="2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6" fillId="34" borderId="11"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22" xfId="0" applyFont="1" applyFill="1" applyBorder="1" applyAlignment="1">
      <alignment horizontal="justify" vertical="center" wrapText="1"/>
    </xf>
    <xf numFmtId="0" fontId="5" fillId="34" borderId="14" xfId="0" applyFont="1" applyFill="1" applyBorder="1" applyAlignment="1">
      <alignment horizontal="justify" vertical="center" wrapText="1"/>
    </xf>
    <xf numFmtId="0" fontId="5" fillId="34" borderId="24" xfId="0" applyFont="1" applyFill="1" applyBorder="1" applyAlignment="1">
      <alignment horizontal="justify" vertical="center" wrapText="1"/>
    </xf>
    <xf numFmtId="0" fontId="5" fillId="34" borderId="13" xfId="0" applyFont="1" applyFill="1" applyBorder="1" applyAlignment="1">
      <alignment horizontal="justify" vertical="center" wrapText="1"/>
    </xf>
    <xf numFmtId="4" fontId="6" fillId="34" borderId="14" xfId="0" applyNumberFormat="1" applyFont="1" applyFill="1" applyBorder="1" applyAlignment="1" applyProtection="1">
      <alignment horizontal="justify" vertical="center" wrapText="1"/>
      <protection/>
    </xf>
    <xf numFmtId="4" fontId="6" fillId="34" borderId="15" xfId="0" applyNumberFormat="1" applyFont="1" applyFill="1" applyBorder="1" applyAlignment="1" applyProtection="1">
      <alignment horizontal="justify" vertical="center" wrapText="1"/>
      <protection/>
    </xf>
    <xf numFmtId="4" fontId="6" fillId="34" borderId="24" xfId="0" applyNumberFormat="1" applyFont="1" applyFill="1" applyBorder="1" applyAlignment="1" applyProtection="1">
      <alignment horizontal="justify" vertical="center" wrapText="1"/>
      <protection/>
    </xf>
    <xf numFmtId="0" fontId="6" fillId="0" borderId="11" xfId="0" applyFont="1" applyBorder="1" applyAlignment="1">
      <alignment horizontal="justify" vertical="center" wrapText="1"/>
    </xf>
    <xf numFmtId="0" fontId="6" fillId="0" borderId="14" xfId="0" applyFont="1" applyFill="1" applyBorder="1" applyAlignment="1">
      <alignment horizontal="justify" vertical="center" wrapText="1"/>
    </xf>
    <xf numFmtId="0" fontId="6" fillId="0" borderId="15" xfId="0" applyFont="1" applyFill="1" applyBorder="1" applyAlignment="1">
      <alignment horizontal="justify" vertical="center" wrapText="1"/>
    </xf>
    <xf numFmtId="9" fontId="6" fillId="0" borderId="11" xfId="60" applyFont="1" applyFill="1" applyBorder="1" applyAlignment="1">
      <alignment horizontal="center" vertical="center" wrapText="1"/>
    </xf>
    <xf numFmtId="9" fontId="6" fillId="0" borderId="17" xfId="60" applyFont="1" applyFill="1" applyBorder="1" applyAlignment="1">
      <alignment horizontal="center" vertical="center" wrapText="1"/>
    </xf>
    <xf numFmtId="0" fontId="6" fillId="34" borderId="13" xfId="0" applyFont="1" applyFill="1" applyBorder="1" applyAlignment="1">
      <alignment horizontal="center" vertical="center"/>
    </xf>
    <xf numFmtId="9" fontId="6" fillId="34" borderId="11" xfId="0" applyNumberFormat="1" applyFont="1" applyFill="1" applyBorder="1" applyAlignment="1">
      <alignment horizontal="center" vertical="center"/>
    </xf>
    <xf numFmtId="9" fontId="6" fillId="34" borderId="11" xfId="60" applyFont="1" applyFill="1" applyBorder="1" applyAlignment="1">
      <alignment horizontal="center" vertical="center"/>
    </xf>
    <xf numFmtId="9" fontId="6" fillId="34" borderId="17" xfId="60" applyFont="1" applyFill="1" applyBorder="1" applyAlignment="1">
      <alignment horizontal="center" vertical="center"/>
    </xf>
    <xf numFmtId="9" fontId="6" fillId="34" borderId="13" xfId="60" applyFont="1" applyFill="1" applyBorder="1" applyAlignment="1">
      <alignment horizontal="center" vertical="center"/>
    </xf>
    <xf numFmtId="9" fontId="5" fillId="34" borderId="11" xfId="60" applyFont="1" applyFill="1" applyBorder="1" applyAlignment="1">
      <alignment horizontal="center" vertical="center"/>
    </xf>
    <xf numFmtId="9" fontId="5" fillId="34" borderId="17" xfId="60" applyFont="1" applyFill="1" applyBorder="1" applyAlignment="1">
      <alignment horizontal="center" vertical="center"/>
    </xf>
    <xf numFmtId="9" fontId="5" fillId="34" borderId="13" xfId="60" applyFont="1" applyFill="1" applyBorder="1" applyAlignment="1">
      <alignment horizontal="center" vertical="center"/>
    </xf>
    <xf numFmtId="0" fontId="5" fillId="34" borderId="11"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13" xfId="0" applyFont="1" applyFill="1" applyBorder="1" applyAlignment="1">
      <alignment horizontal="center" vertical="center"/>
    </xf>
    <xf numFmtId="9" fontId="3" fillId="34" borderId="11" xfId="60" applyFont="1" applyFill="1" applyBorder="1" applyAlignment="1" applyProtection="1">
      <alignment horizontal="center" vertical="center" wrapText="1"/>
      <protection/>
    </xf>
    <xf numFmtId="9" fontId="3" fillId="34" borderId="17" xfId="60" applyFont="1" applyFill="1" applyBorder="1" applyAlignment="1" applyProtection="1">
      <alignment horizontal="center" vertical="center" wrapText="1"/>
      <protection/>
    </xf>
    <xf numFmtId="9" fontId="3" fillId="34" borderId="13" xfId="60" applyFont="1" applyFill="1" applyBorder="1" applyAlignment="1" applyProtection="1">
      <alignment horizontal="center" vertical="center" wrapText="1"/>
      <protection/>
    </xf>
    <xf numFmtId="9" fontId="6" fillId="34" borderId="10" xfId="60" applyFont="1" applyFill="1" applyBorder="1" applyAlignment="1">
      <alignment horizontal="center" vertical="center"/>
    </xf>
    <xf numFmtId="9" fontId="6" fillId="34" borderId="17" xfId="0" applyNumberFormat="1" applyFont="1" applyFill="1" applyBorder="1" applyAlignment="1">
      <alignment horizontal="center" vertical="center"/>
    </xf>
    <xf numFmtId="9" fontId="6" fillId="34" borderId="13" xfId="0" applyNumberFormat="1" applyFont="1" applyFill="1" applyBorder="1" applyAlignment="1">
      <alignment horizontal="center" vertic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Moneda [0] 2" xfId="53"/>
    <cellStyle name="Neutral" xfId="54"/>
    <cellStyle name="Normal 2" xfId="55"/>
    <cellStyle name="Normal 3" xfId="56"/>
    <cellStyle name="Normal 4" xfId="57"/>
    <cellStyle name="Normal 5" xfId="58"/>
    <cellStyle name="Notas" xfId="59"/>
    <cellStyle name="Percent" xfId="60"/>
    <cellStyle name="Porcentaje 2" xfId="61"/>
    <cellStyle name="Porcentual 2"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647700</xdr:colOff>
      <xdr:row>0</xdr:row>
      <xdr:rowOff>9525</xdr:rowOff>
    </xdr:from>
    <xdr:to>
      <xdr:col>1</xdr:col>
      <xdr:colOff>561975</xdr:colOff>
      <xdr:row>2</xdr:row>
      <xdr:rowOff>400050</xdr:rowOff>
    </xdr:to>
    <xdr:pic>
      <xdr:nvPicPr>
        <xdr:cNvPr id="1" name="Imagen 1"/>
        <xdr:cNvPicPr preferRelativeResize="1">
          <a:picLocks noChangeAspect="1"/>
        </xdr:cNvPicPr>
      </xdr:nvPicPr>
      <xdr:blipFill>
        <a:blip r:embed="rId1"/>
        <a:srcRect l="20875" t="13375" r="18865" b="22401"/>
        <a:stretch>
          <a:fillRect/>
        </a:stretch>
      </xdr:blipFill>
      <xdr:spPr>
        <a:xfrm>
          <a:off x="647700" y="9525"/>
          <a:ext cx="1371600"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D249"/>
  <sheetViews>
    <sheetView zoomScale="70" zoomScaleNormal="70" zoomScalePageLayoutView="0" workbookViewId="0" topLeftCell="A68">
      <selection activeCell="E56" sqref="E5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7.57421875" style="11" customWidth="1"/>
    <col min="7" max="7" width="11.421875" style="12" customWidth="1"/>
    <col min="8" max="8" width="12.28125" style="13" bestFit="1" customWidth="1"/>
    <col min="9" max="9" width="11.7109375" style="13" customWidth="1"/>
    <col min="10" max="10" width="22.140625" style="13" customWidth="1"/>
    <col min="11" max="11" width="26.28125" style="10" customWidth="1"/>
    <col min="12" max="16384" width="11.421875" style="1" customWidth="1"/>
  </cols>
  <sheetData>
    <row r="1" spans="1:11" ht="22.5" customHeight="1">
      <c r="A1" s="334" t="s">
        <v>574</v>
      </c>
      <c r="B1" s="334"/>
      <c r="C1" s="334"/>
      <c r="D1" s="334"/>
      <c r="E1" s="334"/>
      <c r="F1" s="334"/>
      <c r="G1" s="334"/>
      <c r="H1" s="334"/>
      <c r="I1" s="334"/>
      <c r="J1" s="334"/>
      <c r="K1" s="334"/>
    </row>
    <row r="2" spans="1:11" ht="21" customHeight="1">
      <c r="A2" s="334" t="s">
        <v>0</v>
      </c>
      <c r="B2" s="334"/>
      <c r="C2" s="334"/>
      <c r="D2" s="334"/>
      <c r="E2" s="334"/>
      <c r="F2" s="334"/>
      <c r="G2" s="334"/>
      <c r="H2" s="334"/>
      <c r="I2" s="334"/>
      <c r="J2" s="334"/>
      <c r="K2" s="334"/>
    </row>
    <row r="3" spans="1:11" ht="31.5" customHeight="1">
      <c r="A3" s="335" t="s">
        <v>208</v>
      </c>
      <c r="B3" s="336"/>
      <c r="C3" s="336"/>
      <c r="D3" s="336"/>
      <c r="E3" s="336"/>
      <c r="F3" s="336"/>
      <c r="G3" s="336"/>
      <c r="H3" s="336"/>
      <c r="I3" s="336"/>
      <c r="J3" s="336"/>
      <c r="K3" s="336"/>
    </row>
    <row r="4" spans="1:11" s="2" customFormat="1" ht="40.5" customHeight="1">
      <c r="A4" s="47" t="s">
        <v>477</v>
      </c>
      <c r="B4" s="275" t="s">
        <v>479</v>
      </c>
      <c r="C4" s="275" t="s">
        <v>514</v>
      </c>
      <c r="D4" s="275" t="s">
        <v>3</v>
      </c>
      <c r="E4" s="330" t="s">
        <v>528</v>
      </c>
      <c r="F4" s="331"/>
      <c r="G4" s="330" t="s">
        <v>515</v>
      </c>
      <c r="H4" s="337"/>
      <c r="I4" s="337"/>
      <c r="J4" s="331"/>
      <c r="K4" s="275" t="s">
        <v>485</v>
      </c>
    </row>
    <row r="5" spans="1:11" s="2" customFormat="1" ht="36">
      <c r="A5" s="47" t="s">
        <v>478</v>
      </c>
      <c r="B5" s="275"/>
      <c r="C5" s="275"/>
      <c r="D5" s="275"/>
      <c r="E5" s="31" t="s">
        <v>392</v>
      </c>
      <c r="F5" s="31" t="s">
        <v>391</v>
      </c>
      <c r="G5" s="3" t="s">
        <v>516</v>
      </c>
      <c r="H5" s="3" t="s">
        <v>517</v>
      </c>
      <c r="I5" s="3" t="s">
        <v>396</v>
      </c>
      <c r="J5" s="3" t="s">
        <v>391</v>
      </c>
      <c r="K5" s="275"/>
    </row>
    <row r="6" spans="1:11" s="5" customFormat="1" ht="60" customHeight="1">
      <c r="A6" s="321" t="s">
        <v>6</v>
      </c>
      <c r="B6" s="6" t="s">
        <v>7</v>
      </c>
      <c r="C6" s="4" t="s">
        <v>8</v>
      </c>
      <c r="D6" s="4" t="s">
        <v>393</v>
      </c>
      <c r="E6" s="32" t="s">
        <v>492</v>
      </c>
      <c r="F6" s="341" t="s">
        <v>671</v>
      </c>
      <c r="G6" s="32">
        <v>273</v>
      </c>
      <c r="H6" s="32">
        <v>600</v>
      </c>
      <c r="I6" s="60"/>
      <c r="J6" s="60"/>
      <c r="K6" s="49" t="s">
        <v>9</v>
      </c>
    </row>
    <row r="7" spans="1:11" s="5" customFormat="1" ht="48">
      <c r="A7" s="322"/>
      <c r="B7" s="6" t="s">
        <v>10</v>
      </c>
      <c r="C7" s="4" t="s">
        <v>11</v>
      </c>
      <c r="D7" s="4" t="s">
        <v>350</v>
      </c>
      <c r="E7" s="58" t="s">
        <v>493</v>
      </c>
      <c r="F7" s="342"/>
      <c r="G7" s="32">
        <v>275</v>
      </c>
      <c r="H7" s="32">
        <v>500</v>
      </c>
      <c r="I7" s="60"/>
      <c r="J7" s="60"/>
      <c r="K7" s="49" t="s">
        <v>9</v>
      </c>
    </row>
    <row r="8" spans="1:11" s="33" customFormat="1" ht="60.75" customHeight="1">
      <c r="A8" s="318"/>
      <c r="B8" s="317" t="s">
        <v>13</v>
      </c>
      <c r="C8" s="6" t="s">
        <v>518</v>
      </c>
      <c r="D8" s="6" t="s">
        <v>14</v>
      </c>
      <c r="E8" s="6" t="s">
        <v>397</v>
      </c>
      <c r="F8" s="4" t="s">
        <v>672</v>
      </c>
      <c r="G8" s="32">
        <v>0</v>
      </c>
      <c r="H8" s="32">
        <v>1</v>
      </c>
      <c r="I8" s="61"/>
      <c r="J8" s="61"/>
      <c r="K8" s="49" t="s">
        <v>12</v>
      </c>
    </row>
    <row r="9" spans="1:11" s="33" customFormat="1" ht="68.25" customHeight="1">
      <c r="A9" s="318"/>
      <c r="B9" s="279"/>
      <c r="C9" s="4" t="s">
        <v>355</v>
      </c>
      <c r="D9" s="4" t="s">
        <v>351</v>
      </c>
      <c r="E9" s="4" t="s">
        <v>629</v>
      </c>
      <c r="F9" s="4" t="s">
        <v>630</v>
      </c>
      <c r="G9" s="23">
        <v>0</v>
      </c>
      <c r="H9" s="34" t="s">
        <v>640</v>
      </c>
      <c r="I9" s="32"/>
      <c r="J9" s="32"/>
      <c r="K9" s="50" t="s">
        <v>12</v>
      </c>
    </row>
    <row r="10" spans="1:11" s="33" customFormat="1" ht="51" customHeight="1">
      <c r="A10" s="318"/>
      <c r="B10" s="279"/>
      <c r="C10" s="4" t="s">
        <v>642</v>
      </c>
      <c r="D10" s="4" t="s">
        <v>673</v>
      </c>
      <c r="E10" s="4" t="s">
        <v>398</v>
      </c>
      <c r="F10" s="4"/>
      <c r="G10" s="23">
        <v>0</v>
      </c>
      <c r="H10" s="34" t="s">
        <v>448</v>
      </c>
      <c r="I10" s="32"/>
      <c r="J10" s="32"/>
      <c r="K10" s="50" t="s">
        <v>12</v>
      </c>
    </row>
    <row r="11" spans="1:11" s="33" customFormat="1" ht="51" customHeight="1">
      <c r="A11" s="318"/>
      <c r="B11" s="279"/>
      <c r="C11" s="4" t="s">
        <v>674</v>
      </c>
      <c r="D11" s="4" t="s">
        <v>641</v>
      </c>
      <c r="E11" s="4" t="s">
        <v>398</v>
      </c>
      <c r="F11" s="4"/>
      <c r="G11" s="23">
        <v>0</v>
      </c>
      <c r="H11" s="34" t="s">
        <v>448</v>
      </c>
      <c r="I11" s="32"/>
      <c r="J11" s="32"/>
      <c r="K11" s="50" t="s">
        <v>12</v>
      </c>
    </row>
    <row r="12" spans="1:11" s="33" customFormat="1" ht="56.25" customHeight="1">
      <c r="A12" s="318"/>
      <c r="B12" s="333"/>
      <c r="C12" s="35" t="s">
        <v>376</v>
      </c>
      <c r="D12" s="50" t="s">
        <v>377</v>
      </c>
      <c r="E12" s="4" t="s">
        <v>629</v>
      </c>
      <c r="F12" s="4"/>
      <c r="G12" s="23">
        <v>0</v>
      </c>
      <c r="H12" s="34" t="s">
        <v>378</v>
      </c>
      <c r="I12" s="34"/>
      <c r="J12" s="34"/>
      <c r="K12" s="50" t="s">
        <v>12</v>
      </c>
    </row>
    <row r="13" spans="1:11" s="8" customFormat="1" ht="87.75" customHeight="1">
      <c r="A13" s="318"/>
      <c r="B13" s="317" t="s">
        <v>15</v>
      </c>
      <c r="C13" s="6" t="s">
        <v>379</v>
      </c>
      <c r="D13" s="6" t="s">
        <v>380</v>
      </c>
      <c r="E13" s="6" t="s">
        <v>631</v>
      </c>
      <c r="F13" s="4" t="s">
        <v>632</v>
      </c>
      <c r="G13" s="36">
        <v>0</v>
      </c>
      <c r="H13" s="37">
        <v>5</v>
      </c>
      <c r="I13" s="37"/>
      <c r="J13" s="37"/>
      <c r="K13" s="49" t="s">
        <v>17</v>
      </c>
    </row>
    <row r="14" spans="1:11" s="8" customFormat="1" ht="74.25" customHeight="1">
      <c r="A14" s="318"/>
      <c r="B14" s="319"/>
      <c r="C14" s="4" t="s">
        <v>718</v>
      </c>
      <c r="D14" s="4" t="s">
        <v>643</v>
      </c>
      <c r="E14" s="4" t="s">
        <v>398</v>
      </c>
      <c r="F14" s="4"/>
      <c r="G14" s="36">
        <v>0</v>
      </c>
      <c r="H14" s="37">
        <v>4</v>
      </c>
      <c r="I14" s="37"/>
      <c r="J14" s="37"/>
      <c r="K14" s="49" t="s">
        <v>17</v>
      </c>
    </row>
    <row r="15" spans="1:11" s="8" customFormat="1" ht="45.75" customHeight="1">
      <c r="A15" s="318"/>
      <c r="B15" s="300" t="s">
        <v>18</v>
      </c>
      <c r="C15" s="6" t="s">
        <v>19</v>
      </c>
      <c r="D15" s="6" t="s">
        <v>85</v>
      </c>
      <c r="E15" s="6" t="s">
        <v>650</v>
      </c>
      <c r="F15" s="4"/>
      <c r="G15" s="36">
        <v>0</v>
      </c>
      <c r="H15" s="38">
        <v>4</v>
      </c>
      <c r="I15" s="18"/>
      <c r="J15" s="133"/>
      <c r="K15" s="49" t="s">
        <v>21</v>
      </c>
    </row>
    <row r="16" spans="1:11" s="8" customFormat="1" ht="61.5" customHeight="1">
      <c r="A16" s="318"/>
      <c r="B16" s="300"/>
      <c r="C16" s="6" t="s">
        <v>22</v>
      </c>
      <c r="D16" s="6" t="s">
        <v>23</v>
      </c>
      <c r="E16" s="6" t="s">
        <v>650</v>
      </c>
      <c r="F16" s="4"/>
      <c r="G16" s="36">
        <v>0</v>
      </c>
      <c r="H16" s="38">
        <v>4</v>
      </c>
      <c r="I16" s="38"/>
      <c r="J16" s="38"/>
      <c r="K16" s="49" t="s">
        <v>17</v>
      </c>
    </row>
    <row r="17" spans="1:11" s="8" customFormat="1" ht="52.5" customHeight="1">
      <c r="A17" s="318"/>
      <c r="B17" s="317" t="s">
        <v>352</v>
      </c>
      <c r="C17" s="49" t="s">
        <v>25</v>
      </c>
      <c r="D17" s="6" t="s">
        <v>26</v>
      </c>
      <c r="E17" s="6" t="s">
        <v>397</v>
      </c>
      <c r="F17" s="18"/>
      <c r="G17" s="36">
        <v>0</v>
      </c>
      <c r="H17" s="37">
        <v>1</v>
      </c>
      <c r="I17" s="37"/>
      <c r="J17" s="37"/>
      <c r="K17" s="49" t="s">
        <v>27</v>
      </c>
    </row>
    <row r="18" spans="1:11" s="8" customFormat="1" ht="52.5" customHeight="1">
      <c r="A18" s="318"/>
      <c r="B18" s="318"/>
      <c r="C18" s="4" t="s">
        <v>644</v>
      </c>
      <c r="D18" s="4" t="s">
        <v>645</v>
      </c>
      <c r="E18" s="6" t="s">
        <v>658</v>
      </c>
      <c r="F18" s="18"/>
      <c r="G18" s="36">
        <v>0</v>
      </c>
      <c r="H18" s="37">
        <v>40</v>
      </c>
      <c r="I18" s="37"/>
      <c r="J18" s="37"/>
      <c r="K18" s="49" t="s">
        <v>27</v>
      </c>
    </row>
    <row r="19" spans="1:11" s="8" customFormat="1" ht="65.25" customHeight="1">
      <c r="A19" s="318"/>
      <c r="B19" s="326"/>
      <c r="C19" s="4" t="s">
        <v>709</v>
      </c>
      <c r="D19" s="4" t="s">
        <v>675</v>
      </c>
      <c r="E19" s="6" t="s">
        <v>633</v>
      </c>
      <c r="F19" s="18"/>
      <c r="G19" s="36">
        <v>0</v>
      </c>
      <c r="H19" s="39">
        <v>160</v>
      </c>
      <c r="I19" s="39"/>
      <c r="J19" s="39"/>
      <c r="K19" s="49" t="s">
        <v>27</v>
      </c>
    </row>
    <row r="20" spans="1:11" s="8" customFormat="1" ht="48" customHeight="1">
      <c r="A20" s="318"/>
      <c r="B20" s="326"/>
      <c r="C20" s="6" t="s">
        <v>30</v>
      </c>
      <c r="D20" s="6" t="s">
        <v>31</v>
      </c>
      <c r="E20" s="6" t="s">
        <v>634</v>
      </c>
      <c r="F20" s="18"/>
      <c r="G20" s="36">
        <v>0</v>
      </c>
      <c r="H20" s="39">
        <v>50</v>
      </c>
      <c r="I20" s="39"/>
      <c r="J20" s="39"/>
      <c r="K20" s="49" t="s">
        <v>27</v>
      </c>
    </row>
    <row r="21" spans="1:11" s="8" customFormat="1" ht="37.5" customHeight="1">
      <c r="A21" s="318"/>
      <c r="B21" s="326"/>
      <c r="C21" s="6" t="s">
        <v>32</v>
      </c>
      <c r="D21" s="6" t="s">
        <v>33</v>
      </c>
      <c r="E21" s="6" t="s">
        <v>635</v>
      </c>
      <c r="F21" s="6"/>
      <c r="G21" s="36">
        <v>4</v>
      </c>
      <c r="H21" s="37">
        <v>48</v>
      </c>
      <c r="I21" s="37"/>
      <c r="J21" s="37"/>
      <c r="K21" s="49" t="s">
        <v>27</v>
      </c>
    </row>
    <row r="22" spans="1:11" s="7" customFormat="1" ht="57" customHeight="1">
      <c r="A22" s="321" t="s">
        <v>34</v>
      </c>
      <c r="B22" s="6" t="s">
        <v>35</v>
      </c>
      <c r="C22" s="6" t="s">
        <v>36</v>
      </c>
      <c r="D22" s="6" t="s">
        <v>37</v>
      </c>
      <c r="E22" s="32" t="s">
        <v>494</v>
      </c>
      <c r="F22" s="6"/>
      <c r="G22" s="38">
        <v>603</v>
      </c>
      <c r="H22" s="32">
        <v>630</v>
      </c>
      <c r="I22" s="193"/>
      <c r="J22" s="193"/>
      <c r="K22" s="49" t="s">
        <v>38</v>
      </c>
    </row>
    <row r="23" spans="1:11" s="8" customFormat="1" ht="72">
      <c r="A23" s="318"/>
      <c r="B23" s="317" t="s">
        <v>39</v>
      </c>
      <c r="C23" s="49" t="s">
        <v>519</v>
      </c>
      <c r="D23" s="49" t="s">
        <v>40</v>
      </c>
      <c r="E23" s="49">
        <v>1</v>
      </c>
      <c r="F23" s="18" t="s">
        <v>568</v>
      </c>
      <c r="G23" s="32">
        <v>0</v>
      </c>
      <c r="H23" s="32">
        <v>1</v>
      </c>
      <c r="I23" s="32"/>
      <c r="J23" s="32"/>
      <c r="K23" s="49" t="s">
        <v>12</v>
      </c>
    </row>
    <row r="24" spans="1:11" s="8" customFormat="1" ht="36">
      <c r="A24" s="318"/>
      <c r="B24" s="279"/>
      <c r="C24" s="49" t="s">
        <v>676</v>
      </c>
      <c r="D24" s="49" t="s">
        <v>641</v>
      </c>
      <c r="E24" s="4" t="s">
        <v>398</v>
      </c>
      <c r="F24" s="50"/>
      <c r="G24" s="23">
        <v>2</v>
      </c>
      <c r="H24" s="34" t="s">
        <v>646</v>
      </c>
      <c r="I24" s="34"/>
      <c r="J24" s="34"/>
      <c r="K24" s="50" t="s">
        <v>12</v>
      </c>
    </row>
    <row r="25" spans="1:11" s="8" customFormat="1" ht="83.25" customHeight="1">
      <c r="A25" s="318"/>
      <c r="B25" s="6" t="s">
        <v>15</v>
      </c>
      <c r="C25" s="49" t="s">
        <v>677</v>
      </c>
      <c r="D25" s="49" t="s">
        <v>41</v>
      </c>
      <c r="E25" s="49">
        <v>105</v>
      </c>
      <c r="F25" s="52" t="s">
        <v>717</v>
      </c>
      <c r="G25" s="36">
        <v>0</v>
      </c>
      <c r="H25" s="38">
        <v>5</v>
      </c>
      <c r="I25" s="194"/>
      <c r="J25" s="194"/>
      <c r="K25" s="49" t="s">
        <v>569</v>
      </c>
    </row>
    <row r="26" spans="1:11" s="8" customFormat="1" ht="36" customHeight="1">
      <c r="A26" s="318"/>
      <c r="B26" s="300" t="s">
        <v>18</v>
      </c>
      <c r="C26" s="49" t="s">
        <v>42</v>
      </c>
      <c r="D26" s="49" t="s">
        <v>20</v>
      </c>
      <c r="E26" s="49">
        <v>1</v>
      </c>
      <c r="F26" s="49"/>
      <c r="G26" s="36">
        <v>0</v>
      </c>
      <c r="H26" s="38">
        <v>1</v>
      </c>
      <c r="I26" s="38"/>
      <c r="J26" s="38"/>
      <c r="K26" s="49" t="s">
        <v>27</v>
      </c>
    </row>
    <row r="27" spans="1:11" s="8" customFormat="1" ht="60">
      <c r="A27" s="318"/>
      <c r="B27" s="300"/>
      <c r="C27" s="49" t="s">
        <v>43</v>
      </c>
      <c r="D27" s="49" t="s">
        <v>651</v>
      </c>
      <c r="E27" s="49">
        <v>5</v>
      </c>
      <c r="F27" s="49"/>
      <c r="G27" s="36">
        <v>0</v>
      </c>
      <c r="H27" s="38">
        <v>5</v>
      </c>
      <c r="I27" s="38"/>
      <c r="J27" s="38"/>
      <c r="K27" s="49" t="s">
        <v>17</v>
      </c>
    </row>
    <row r="28" spans="1:11" s="8" customFormat="1" ht="24">
      <c r="A28" s="318"/>
      <c r="B28" s="327" t="s">
        <v>352</v>
      </c>
      <c r="C28" s="50" t="s">
        <v>25</v>
      </c>
      <c r="D28" s="49" t="s">
        <v>26</v>
      </c>
      <c r="E28" s="49">
        <v>1</v>
      </c>
      <c r="F28" s="49"/>
      <c r="G28" s="36">
        <v>0</v>
      </c>
      <c r="H28" s="38">
        <v>1</v>
      </c>
      <c r="I28" s="38"/>
      <c r="J28" s="38"/>
      <c r="K28" s="49" t="s">
        <v>17</v>
      </c>
    </row>
    <row r="29" spans="1:11" s="8" customFormat="1" ht="108">
      <c r="A29" s="318"/>
      <c r="B29" s="328"/>
      <c r="C29" s="4" t="s">
        <v>709</v>
      </c>
      <c r="D29" s="4" t="s">
        <v>678</v>
      </c>
      <c r="E29" s="49">
        <v>120</v>
      </c>
      <c r="F29" s="49" t="s">
        <v>710</v>
      </c>
      <c r="G29" s="36">
        <v>0</v>
      </c>
      <c r="H29" s="38">
        <v>200</v>
      </c>
      <c r="I29" s="38"/>
      <c r="J29" s="38"/>
      <c r="K29" s="49" t="s">
        <v>27</v>
      </c>
    </row>
    <row r="30" spans="1:11" s="8" customFormat="1" ht="36">
      <c r="A30" s="318"/>
      <c r="B30" s="328"/>
      <c r="C30" s="4" t="s">
        <v>644</v>
      </c>
      <c r="D30" s="4" t="s">
        <v>647</v>
      </c>
      <c r="E30" s="49">
        <v>45</v>
      </c>
      <c r="F30" s="49"/>
      <c r="G30" s="36">
        <v>0</v>
      </c>
      <c r="H30" s="38">
        <v>45</v>
      </c>
      <c r="I30" s="38"/>
      <c r="J30" s="38"/>
      <c r="K30" s="49" t="s">
        <v>17</v>
      </c>
    </row>
    <row r="31" spans="1:11" s="8" customFormat="1" ht="24">
      <c r="A31" s="318"/>
      <c r="B31" s="328"/>
      <c r="C31" s="49" t="s">
        <v>30</v>
      </c>
      <c r="D31" s="49" t="s">
        <v>44</v>
      </c>
      <c r="E31" s="49">
        <v>50</v>
      </c>
      <c r="F31" s="18"/>
      <c r="G31" s="36">
        <v>0</v>
      </c>
      <c r="H31" s="38">
        <v>50</v>
      </c>
      <c r="I31" s="38"/>
      <c r="J31" s="38"/>
      <c r="K31" s="49" t="s">
        <v>17</v>
      </c>
    </row>
    <row r="32" spans="1:11" s="8" customFormat="1" ht="24">
      <c r="A32" s="318"/>
      <c r="B32" s="329"/>
      <c r="C32" s="49" t="s">
        <v>32</v>
      </c>
      <c r="D32" s="49" t="s">
        <v>33</v>
      </c>
      <c r="E32" s="49">
        <v>60</v>
      </c>
      <c r="F32" s="18"/>
      <c r="G32" s="36">
        <v>0</v>
      </c>
      <c r="H32" s="38">
        <v>60</v>
      </c>
      <c r="I32" s="38"/>
      <c r="J32" s="38"/>
      <c r="K32" s="49" t="s">
        <v>17</v>
      </c>
    </row>
    <row r="33" spans="1:11" s="8" customFormat="1" ht="120">
      <c r="A33" s="318"/>
      <c r="B33" s="317" t="s">
        <v>45</v>
      </c>
      <c r="C33" s="6" t="s">
        <v>400</v>
      </c>
      <c r="D33" s="6" t="s">
        <v>382</v>
      </c>
      <c r="E33" s="6" t="s">
        <v>421</v>
      </c>
      <c r="F33" s="49" t="s">
        <v>536</v>
      </c>
      <c r="G33" s="36">
        <v>0</v>
      </c>
      <c r="H33" s="6" t="s">
        <v>570</v>
      </c>
      <c r="I33" s="194"/>
      <c r="J33" s="194"/>
      <c r="K33" s="49" t="s">
        <v>571</v>
      </c>
    </row>
    <row r="34" spans="1:11" s="8" customFormat="1" ht="36">
      <c r="A34" s="318"/>
      <c r="B34" s="320"/>
      <c r="C34" s="49" t="s">
        <v>402</v>
      </c>
      <c r="D34" s="49" t="s">
        <v>401</v>
      </c>
      <c r="E34" s="49">
        <v>1782</v>
      </c>
      <c r="F34" s="49"/>
      <c r="G34" s="36">
        <v>0</v>
      </c>
      <c r="H34" s="38">
        <v>0</v>
      </c>
      <c r="I34" s="38"/>
      <c r="J34" s="38"/>
      <c r="K34" s="49" t="s">
        <v>46</v>
      </c>
    </row>
    <row r="35" spans="1:11" s="8" customFormat="1" ht="72" customHeight="1">
      <c r="A35" s="321" t="s">
        <v>47</v>
      </c>
      <c r="B35" s="6" t="s">
        <v>48</v>
      </c>
      <c r="C35" s="6" t="s">
        <v>49</v>
      </c>
      <c r="D35" s="49" t="s">
        <v>353</v>
      </c>
      <c r="E35" s="6" t="s">
        <v>495</v>
      </c>
      <c r="F35" s="49"/>
      <c r="G35" s="38">
        <v>1090</v>
      </c>
      <c r="H35" s="38">
        <v>1200</v>
      </c>
      <c r="I35" s="194"/>
      <c r="J35" s="194"/>
      <c r="K35" s="49" t="s">
        <v>38</v>
      </c>
    </row>
    <row r="36" spans="1:11" s="8" customFormat="1" ht="84">
      <c r="A36" s="322"/>
      <c r="B36" s="317" t="s">
        <v>50</v>
      </c>
      <c r="C36" s="49" t="s">
        <v>519</v>
      </c>
      <c r="D36" s="49" t="s">
        <v>328</v>
      </c>
      <c r="E36" s="49">
        <v>1</v>
      </c>
      <c r="F36" s="18" t="s">
        <v>529</v>
      </c>
      <c r="G36" s="32">
        <v>0</v>
      </c>
      <c r="H36" s="32">
        <v>2</v>
      </c>
      <c r="I36" s="32"/>
      <c r="J36" s="32"/>
      <c r="K36" s="49" t="s">
        <v>12</v>
      </c>
    </row>
    <row r="37" spans="1:11" s="8" customFormat="1" ht="72">
      <c r="A37" s="322"/>
      <c r="B37" s="318"/>
      <c r="C37" s="4" t="s">
        <v>354</v>
      </c>
      <c r="D37" s="4" t="s">
        <v>351</v>
      </c>
      <c r="E37" s="4" t="s">
        <v>631</v>
      </c>
      <c r="F37" s="18" t="s">
        <v>636</v>
      </c>
      <c r="G37" s="23">
        <v>0</v>
      </c>
      <c r="H37" s="34" t="s">
        <v>640</v>
      </c>
      <c r="I37" s="34"/>
      <c r="J37" s="34"/>
      <c r="K37" s="50" t="s">
        <v>12</v>
      </c>
    </row>
    <row r="38" spans="1:11" s="8" customFormat="1" ht="108">
      <c r="A38" s="322"/>
      <c r="B38" s="318"/>
      <c r="C38" s="4" t="s">
        <v>372</v>
      </c>
      <c r="D38" s="4" t="s">
        <v>362</v>
      </c>
      <c r="E38" s="4" t="s">
        <v>637</v>
      </c>
      <c r="F38" s="56" t="s">
        <v>707</v>
      </c>
      <c r="G38" s="34" t="s">
        <v>375</v>
      </c>
      <c r="H38" s="34" t="s">
        <v>276</v>
      </c>
      <c r="I38" s="34"/>
      <c r="J38" s="34"/>
      <c r="K38" s="50" t="s">
        <v>708</v>
      </c>
    </row>
    <row r="39" spans="1:11" s="8" customFormat="1" ht="48">
      <c r="A39" s="322"/>
      <c r="B39" s="319"/>
      <c r="C39" s="35" t="s">
        <v>384</v>
      </c>
      <c r="D39" s="50" t="s">
        <v>377</v>
      </c>
      <c r="E39" s="57" t="s">
        <v>631</v>
      </c>
      <c r="F39" s="18" t="s">
        <v>529</v>
      </c>
      <c r="G39" s="23">
        <v>0</v>
      </c>
      <c r="H39" s="34" t="s">
        <v>383</v>
      </c>
      <c r="I39" s="34"/>
      <c r="J39" s="34"/>
      <c r="K39" s="50" t="s">
        <v>381</v>
      </c>
    </row>
    <row r="40" spans="1:11" s="8" customFormat="1" ht="72">
      <c r="A40" s="322"/>
      <c r="B40" s="6" t="s">
        <v>15</v>
      </c>
      <c r="C40" s="49" t="s">
        <v>51</v>
      </c>
      <c r="D40" s="6" t="s">
        <v>16</v>
      </c>
      <c r="E40" s="6" t="s">
        <v>631</v>
      </c>
      <c r="F40" s="50" t="s">
        <v>638</v>
      </c>
      <c r="G40" s="36">
        <v>0</v>
      </c>
      <c r="H40" s="38">
        <v>2</v>
      </c>
      <c r="I40" s="38"/>
      <c r="J40" s="38"/>
      <c r="K40" s="49" t="s">
        <v>52</v>
      </c>
    </row>
    <row r="41" spans="1:11" s="8" customFormat="1" ht="36">
      <c r="A41" s="322"/>
      <c r="B41" s="276" t="s">
        <v>18</v>
      </c>
      <c r="C41" s="50" t="s">
        <v>42</v>
      </c>
      <c r="D41" s="50" t="s">
        <v>20</v>
      </c>
      <c r="E41" s="6" t="s">
        <v>652</v>
      </c>
      <c r="F41" s="50"/>
      <c r="G41" s="36"/>
      <c r="H41" s="38">
        <v>1</v>
      </c>
      <c r="I41" s="38"/>
      <c r="J41" s="38"/>
      <c r="K41" s="49"/>
    </row>
    <row r="42" spans="1:11" s="8" customFormat="1" ht="48">
      <c r="A42" s="322"/>
      <c r="B42" s="276"/>
      <c r="C42" s="4" t="s">
        <v>679</v>
      </c>
      <c r="D42" s="4" t="s">
        <v>648</v>
      </c>
      <c r="E42" s="6" t="s">
        <v>631</v>
      </c>
      <c r="F42" s="6" t="s">
        <v>655</v>
      </c>
      <c r="G42" s="36">
        <v>0</v>
      </c>
      <c r="H42" s="38">
        <v>2</v>
      </c>
      <c r="I42" s="38"/>
      <c r="J42" s="38"/>
      <c r="K42" s="49" t="s">
        <v>52</v>
      </c>
    </row>
    <row r="43" spans="1:11" s="8" customFormat="1" ht="36" customHeight="1">
      <c r="A43" s="322"/>
      <c r="B43" s="317" t="s">
        <v>24</v>
      </c>
      <c r="C43" s="49" t="s">
        <v>25</v>
      </c>
      <c r="D43" s="6" t="s">
        <v>26</v>
      </c>
      <c r="E43" s="6" t="s">
        <v>397</v>
      </c>
      <c r="F43" s="6" t="s">
        <v>656</v>
      </c>
      <c r="G43" s="36">
        <v>0</v>
      </c>
      <c r="H43" s="38">
        <v>1</v>
      </c>
      <c r="I43" s="38"/>
      <c r="J43" s="38"/>
      <c r="K43" s="49" t="s">
        <v>27</v>
      </c>
    </row>
    <row r="44" spans="1:11" s="8" customFormat="1" ht="120">
      <c r="A44" s="322"/>
      <c r="B44" s="318"/>
      <c r="C44" s="49" t="s">
        <v>28</v>
      </c>
      <c r="D44" s="6" t="s">
        <v>29</v>
      </c>
      <c r="E44" s="6">
        <v>53</v>
      </c>
      <c r="F44" s="18" t="s">
        <v>530</v>
      </c>
      <c r="G44" s="36">
        <v>0</v>
      </c>
      <c r="H44" s="38">
        <v>40</v>
      </c>
      <c r="I44" s="38"/>
      <c r="J44" s="38"/>
      <c r="K44" s="49" t="s">
        <v>27</v>
      </c>
    </row>
    <row r="45" spans="1:11" s="8" customFormat="1" ht="60">
      <c r="A45" s="322"/>
      <c r="B45" s="318"/>
      <c r="C45" s="4" t="s">
        <v>709</v>
      </c>
      <c r="D45" s="4" t="s">
        <v>680</v>
      </c>
      <c r="E45" s="6" t="s">
        <v>398</v>
      </c>
      <c r="F45" s="18"/>
      <c r="G45" s="36">
        <v>0</v>
      </c>
      <c r="H45" s="38">
        <v>80</v>
      </c>
      <c r="I45" s="38"/>
      <c r="J45" s="38"/>
      <c r="K45" s="49" t="s">
        <v>27</v>
      </c>
    </row>
    <row r="46" spans="1:11" s="8" customFormat="1" ht="60">
      <c r="A46" s="322"/>
      <c r="B46" s="318"/>
      <c r="C46" s="49" t="s">
        <v>30</v>
      </c>
      <c r="D46" s="6" t="s">
        <v>31</v>
      </c>
      <c r="E46" s="6" t="s">
        <v>639</v>
      </c>
      <c r="F46" s="18" t="s">
        <v>399</v>
      </c>
      <c r="G46" s="36">
        <v>0</v>
      </c>
      <c r="H46" s="38">
        <v>40</v>
      </c>
      <c r="I46" s="38"/>
      <c r="J46" s="38"/>
      <c r="K46" s="49" t="s">
        <v>27</v>
      </c>
    </row>
    <row r="47" spans="1:11" s="8" customFormat="1" ht="24">
      <c r="A47" s="322"/>
      <c r="B47" s="318"/>
      <c r="C47" s="49" t="s">
        <v>32</v>
      </c>
      <c r="D47" s="6" t="s">
        <v>33</v>
      </c>
      <c r="E47" s="6">
        <v>24</v>
      </c>
      <c r="F47" s="18" t="s">
        <v>403</v>
      </c>
      <c r="G47" s="36">
        <v>0</v>
      </c>
      <c r="H47" s="38">
        <v>24</v>
      </c>
      <c r="I47" s="38"/>
      <c r="J47" s="38"/>
      <c r="K47" s="49" t="s">
        <v>27</v>
      </c>
    </row>
    <row r="48" spans="1:11" s="8" customFormat="1" ht="72" customHeight="1">
      <c r="A48" s="277" t="s">
        <v>53</v>
      </c>
      <c r="B48" s="29" t="s">
        <v>54</v>
      </c>
      <c r="C48" s="29" t="s">
        <v>55</v>
      </c>
      <c r="D48" s="29" t="s">
        <v>56</v>
      </c>
      <c r="E48" s="29">
        <v>12</v>
      </c>
      <c r="F48" s="40"/>
      <c r="G48" s="38">
        <v>0</v>
      </c>
      <c r="H48" s="38">
        <v>11</v>
      </c>
      <c r="I48" s="38"/>
      <c r="J48" s="38"/>
      <c r="K48" s="26" t="s">
        <v>57</v>
      </c>
    </row>
    <row r="49" spans="1:11" s="8" customFormat="1" ht="75.75" customHeight="1">
      <c r="A49" s="278"/>
      <c r="B49" s="29" t="s">
        <v>58</v>
      </c>
      <c r="C49" s="29" t="s">
        <v>59</v>
      </c>
      <c r="D49" s="29" t="s">
        <v>60</v>
      </c>
      <c r="E49" s="41">
        <v>1</v>
      </c>
      <c r="F49" s="18" t="s">
        <v>654</v>
      </c>
      <c r="G49" s="38">
        <v>0</v>
      </c>
      <c r="H49" s="27">
        <v>1</v>
      </c>
      <c r="I49" s="27"/>
      <c r="J49" s="27"/>
      <c r="K49" s="26" t="s">
        <v>57</v>
      </c>
    </row>
    <row r="50" spans="1:11" s="8" customFormat="1" ht="79.5" customHeight="1">
      <c r="A50" s="279"/>
      <c r="B50" s="6" t="s">
        <v>61</v>
      </c>
      <c r="C50" s="6" t="s">
        <v>62</v>
      </c>
      <c r="D50" s="6" t="s">
        <v>63</v>
      </c>
      <c r="E50" s="6">
        <f>468+500</f>
        <v>968</v>
      </c>
      <c r="F50" s="18" t="s">
        <v>653</v>
      </c>
      <c r="G50" s="38">
        <v>0</v>
      </c>
      <c r="H50" s="38">
        <v>800</v>
      </c>
      <c r="I50" s="194"/>
      <c r="J50" s="194"/>
      <c r="K50" s="26" t="s">
        <v>404</v>
      </c>
    </row>
    <row r="51" spans="1:11" s="8" customFormat="1" ht="93.75" customHeight="1">
      <c r="A51" s="279"/>
      <c r="B51" s="6" t="s">
        <v>64</v>
      </c>
      <c r="C51" s="6" t="s">
        <v>469</v>
      </c>
      <c r="D51" s="6" t="s">
        <v>65</v>
      </c>
      <c r="E51" s="49">
        <f>363+175+146+122+52+180</f>
        <v>1038</v>
      </c>
      <c r="F51" s="49" t="s">
        <v>649</v>
      </c>
      <c r="G51" s="38">
        <v>0</v>
      </c>
      <c r="H51" s="38">
        <v>400</v>
      </c>
      <c r="I51" s="18"/>
      <c r="J51" s="133"/>
      <c r="K51" s="26" t="s">
        <v>470</v>
      </c>
    </row>
    <row r="52" spans="1:11" s="8" customFormat="1" ht="117" customHeight="1">
      <c r="A52" s="276" t="s">
        <v>659</v>
      </c>
      <c r="B52" s="276"/>
      <c r="C52" s="276"/>
      <c r="D52" s="276"/>
      <c r="E52" s="276"/>
      <c r="F52" s="276"/>
      <c r="G52" s="276"/>
      <c r="H52" s="276"/>
      <c r="I52" s="276"/>
      <c r="J52" s="276"/>
      <c r="K52" s="276"/>
    </row>
    <row r="53" spans="1:11" s="24" customFormat="1" ht="23.25" customHeight="1">
      <c r="A53" s="323" t="s">
        <v>210</v>
      </c>
      <c r="B53" s="324"/>
      <c r="C53" s="324"/>
      <c r="D53" s="324"/>
      <c r="E53" s="324"/>
      <c r="F53" s="324"/>
      <c r="G53" s="324"/>
      <c r="H53" s="324"/>
      <c r="I53" s="324"/>
      <c r="J53" s="324"/>
      <c r="K53" s="325"/>
    </row>
    <row r="54" spans="1:11" s="17" customFormat="1" ht="30.75" customHeight="1">
      <c r="A54" s="280" t="s">
        <v>235</v>
      </c>
      <c r="B54" s="280"/>
      <c r="C54" s="280"/>
      <c r="D54" s="280"/>
      <c r="E54" s="280"/>
      <c r="F54" s="280"/>
      <c r="G54" s="280"/>
      <c r="H54" s="280"/>
      <c r="I54" s="280"/>
      <c r="J54" s="280"/>
      <c r="K54" s="280"/>
    </row>
    <row r="55" spans="1:11" s="2" customFormat="1" ht="35.25" customHeight="1">
      <c r="A55" s="46" t="s">
        <v>477</v>
      </c>
      <c r="B55" s="275" t="s">
        <v>479</v>
      </c>
      <c r="C55" s="275" t="s">
        <v>514</v>
      </c>
      <c r="D55" s="275" t="s">
        <v>3</v>
      </c>
      <c r="E55" s="275" t="s">
        <v>528</v>
      </c>
      <c r="F55" s="275"/>
      <c r="G55" s="275" t="s">
        <v>515</v>
      </c>
      <c r="H55" s="275"/>
      <c r="I55" s="275"/>
      <c r="J55" s="124"/>
      <c r="K55" s="275" t="s">
        <v>485</v>
      </c>
    </row>
    <row r="56" spans="1:11" s="2" customFormat="1" ht="36">
      <c r="A56" s="75" t="s">
        <v>478</v>
      </c>
      <c r="B56" s="275"/>
      <c r="C56" s="275"/>
      <c r="D56" s="275"/>
      <c r="E56" s="48" t="s">
        <v>392</v>
      </c>
      <c r="F56" s="48" t="s">
        <v>391</v>
      </c>
      <c r="G56" s="3" t="s">
        <v>516</v>
      </c>
      <c r="H56" s="3" t="s">
        <v>517</v>
      </c>
      <c r="I56" s="3" t="s">
        <v>396</v>
      </c>
      <c r="J56" s="3"/>
      <c r="K56" s="275"/>
    </row>
    <row r="57" spans="1:11" s="25" customFormat="1" ht="122.25" customHeight="1">
      <c r="A57" s="276" t="s">
        <v>480</v>
      </c>
      <c r="B57" s="276" t="s">
        <v>211</v>
      </c>
      <c r="C57" s="50" t="s">
        <v>405</v>
      </c>
      <c r="D57" s="50" t="s">
        <v>212</v>
      </c>
      <c r="E57" s="50" t="s">
        <v>496</v>
      </c>
      <c r="F57" s="50"/>
      <c r="G57" s="19">
        <v>0</v>
      </c>
      <c r="H57" s="27">
        <v>1</v>
      </c>
      <c r="I57" s="50"/>
      <c r="J57" s="125"/>
      <c r="K57" s="49" t="s">
        <v>213</v>
      </c>
    </row>
    <row r="58" spans="1:11" s="25" customFormat="1" ht="171" customHeight="1">
      <c r="A58" s="276"/>
      <c r="B58" s="276"/>
      <c r="C58" s="50" t="s">
        <v>406</v>
      </c>
      <c r="D58" s="50" t="s">
        <v>212</v>
      </c>
      <c r="E58" s="50" t="s">
        <v>497</v>
      </c>
      <c r="F58" s="50"/>
      <c r="G58" s="19">
        <v>0</v>
      </c>
      <c r="H58" s="27">
        <v>1</v>
      </c>
      <c r="I58" s="50"/>
      <c r="J58" s="125"/>
      <c r="K58" s="49" t="s">
        <v>213</v>
      </c>
    </row>
    <row r="59" spans="1:11" s="25" customFormat="1" ht="165" customHeight="1">
      <c r="A59" s="54" t="s">
        <v>343</v>
      </c>
      <c r="B59" s="4" t="s">
        <v>214</v>
      </c>
      <c r="C59" s="4" t="s">
        <v>335</v>
      </c>
      <c r="D59" s="4" t="s">
        <v>212</v>
      </c>
      <c r="E59" s="50" t="s">
        <v>498</v>
      </c>
      <c r="F59" s="50"/>
      <c r="G59" s="19">
        <v>0</v>
      </c>
      <c r="H59" s="27">
        <v>1</v>
      </c>
      <c r="I59" s="50"/>
      <c r="J59" s="125"/>
      <c r="K59" s="49" t="s">
        <v>213</v>
      </c>
    </row>
    <row r="60" spans="1:11" s="25" customFormat="1" ht="169.5" customHeight="1">
      <c r="A60" s="50" t="s">
        <v>215</v>
      </c>
      <c r="B60" s="4" t="s">
        <v>216</v>
      </c>
      <c r="C60" s="4" t="s">
        <v>336</v>
      </c>
      <c r="D60" s="6" t="s">
        <v>212</v>
      </c>
      <c r="E60" s="50" t="s">
        <v>499</v>
      </c>
      <c r="F60" s="50"/>
      <c r="G60" s="19">
        <v>0</v>
      </c>
      <c r="H60" s="27">
        <v>1</v>
      </c>
      <c r="I60" s="50"/>
      <c r="J60" s="125"/>
      <c r="K60" s="49" t="s">
        <v>213</v>
      </c>
    </row>
    <row r="61" spans="1:11" s="25" customFormat="1" ht="97.5" customHeight="1">
      <c r="A61" s="276" t="s">
        <v>219</v>
      </c>
      <c r="B61" s="4" t="s">
        <v>240</v>
      </c>
      <c r="C61" s="4" t="s">
        <v>217</v>
      </c>
      <c r="D61" s="6" t="s">
        <v>212</v>
      </c>
      <c r="E61" s="52" t="s">
        <v>716</v>
      </c>
      <c r="F61" s="50"/>
      <c r="G61" s="19">
        <v>0</v>
      </c>
      <c r="H61" s="27">
        <v>1</v>
      </c>
      <c r="I61" s="50"/>
      <c r="J61" s="125"/>
      <c r="K61" s="49" t="s">
        <v>213</v>
      </c>
    </row>
    <row r="62" spans="1:11" s="25" customFormat="1" ht="97.5" customHeight="1">
      <c r="A62" s="276"/>
      <c r="B62" s="4" t="s">
        <v>239</v>
      </c>
      <c r="C62" s="4" t="s">
        <v>217</v>
      </c>
      <c r="D62" s="6" t="s">
        <v>212</v>
      </c>
      <c r="E62" s="50" t="s">
        <v>500</v>
      </c>
      <c r="F62" s="50"/>
      <c r="G62" s="19">
        <v>0</v>
      </c>
      <c r="H62" s="27">
        <v>1</v>
      </c>
      <c r="I62" s="50"/>
      <c r="J62" s="125"/>
      <c r="K62" s="49" t="s">
        <v>213</v>
      </c>
    </row>
    <row r="63" spans="1:11" s="25" customFormat="1" ht="96.75" customHeight="1">
      <c r="A63" s="276" t="s">
        <v>337</v>
      </c>
      <c r="B63" s="50" t="s">
        <v>236</v>
      </c>
      <c r="C63" s="4" t="s">
        <v>217</v>
      </c>
      <c r="D63" s="6" t="s">
        <v>212</v>
      </c>
      <c r="E63" s="50" t="s">
        <v>501</v>
      </c>
      <c r="F63" s="50"/>
      <c r="G63" s="19">
        <v>0</v>
      </c>
      <c r="H63" s="27">
        <v>1</v>
      </c>
      <c r="I63" s="50"/>
      <c r="J63" s="125"/>
      <c r="K63" s="49" t="s">
        <v>213</v>
      </c>
    </row>
    <row r="64" spans="1:11" s="25" customFormat="1" ht="87.75" customHeight="1">
      <c r="A64" s="276"/>
      <c r="B64" s="50" t="s">
        <v>237</v>
      </c>
      <c r="C64" s="4" t="s">
        <v>217</v>
      </c>
      <c r="D64" s="6" t="s">
        <v>212</v>
      </c>
      <c r="E64" s="50" t="s">
        <v>502</v>
      </c>
      <c r="F64" s="50"/>
      <c r="G64" s="19">
        <v>0</v>
      </c>
      <c r="H64" s="27">
        <v>1</v>
      </c>
      <c r="I64" s="50"/>
      <c r="J64" s="125"/>
      <c r="K64" s="49" t="s">
        <v>213</v>
      </c>
    </row>
    <row r="65" spans="1:11" s="25" customFormat="1" ht="237.75" customHeight="1">
      <c r="A65" s="50" t="s">
        <v>218</v>
      </c>
      <c r="B65" s="50" t="s">
        <v>238</v>
      </c>
      <c r="C65" s="4" t="s">
        <v>217</v>
      </c>
      <c r="D65" s="6" t="s">
        <v>212</v>
      </c>
      <c r="E65" s="50" t="s">
        <v>660</v>
      </c>
      <c r="F65" s="50"/>
      <c r="G65" s="19">
        <v>0</v>
      </c>
      <c r="H65" s="27">
        <v>1</v>
      </c>
      <c r="I65" s="50"/>
      <c r="J65" s="125"/>
      <c r="K65" s="49" t="s">
        <v>213</v>
      </c>
    </row>
    <row r="66" spans="1:11" s="25" customFormat="1" ht="79.5" customHeight="1">
      <c r="A66" s="276" t="s">
        <v>220</v>
      </c>
      <c r="B66" s="50" t="s">
        <v>221</v>
      </c>
      <c r="C66" s="4" t="s">
        <v>217</v>
      </c>
      <c r="D66" s="6" t="s">
        <v>222</v>
      </c>
      <c r="E66" s="49" t="s">
        <v>503</v>
      </c>
      <c r="F66" s="49"/>
      <c r="G66" s="19">
        <v>0</v>
      </c>
      <c r="H66" s="19">
        <v>1</v>
      </c>
      <c r="I66" s="49"/>
      <c r="J66" s="126"/>
      <c r="K66" s="49" t="s">
        <v>223</v>
      </c>
    </row>
    <row r="67" spans="1:11" s="30" customFormat="1" ht="63.75" customHeight="1">
      <c r="A67" s="276"/>
      <c r="B67" s="50" t="s">
        <v>346</v>
      </c>
      <c r="C67" s="50" t="s">
        <v>347</v>
      </c>
      <c r="D67" s="4" t="s">
        <v>348</v>
      </c>
      <c r="E67" s="92"/>
      <c r="F67" s="19" t="s">
        <v>410</v>
      </c>
      <c r="G67" s="19">
        <v>0</v>
      </c>
      <c r="H67" s="19">
        <v>0.5</v>
      </c>
      <c r="I67" s="19"/>
      <c r="J67" s="19"/>
      <c r="K67" s="50" t="s">
        <v>223</v>
      </c>
    </row>
    <row r="68" spans="1:11" s="25" customFormat="1" ht="48">
      <c r="A68" s="288"/>
      <c r="B68" s="276" t="s">
        <v>531</v>
      </c>
      <c r="C68" s="4" t="s">
        <v>532</v>
      </c>
      <c r="D68" s="50" t="s">
        <v>412</v>
      </c>
      <c r="E68" s="23">
        <v>1</v>
      </c>
      <c r="F68" s="23"/>
      <c r="G68" s="19">
        <v>0</v>
      </c>
      <c r="H68" s="23">
        <v>1</v>
      </c>
      <c r="I68" s="23"/>
      <c r="J68" s="23"/>
      <c r="K68" s="49" t="s">
        <v>411</v>
      </c>
    </row>
    <row r="69" spans="1:11" s="30" customFormat="1" ht="56.25" customHeight="1">
      <c r="A69" s="288"/>
      <c r="B69" s="285"/>
      <c r="C69" s="4" t="s">
        <v>356</v>
      </c>
      <c r="D69" s="50" t="s">
        <v>345</v>
      </c>
      <c r="E69" s="19">
        <v>1</v>
      </c>
      <c r="F69" s="19"/>
      <c r="G69" s="19">
        <v>0</v>
      </c>
      <c r="H69" s="19">
        <v>1</v>
      </c>
      <c r="I69" s="19"/>
      <c r="J69" s="19"/>
      <c r="K69" s="50" t="s">
        <v>349</v>
      </c>
    </row>
    <row r="70" spans="1:11" s="25" customFormat="1" ht="72">
      <c r="A70" s="288"/>
      <c r="B70" s="4" t="s">
        <v>224</v>
      </c>
      <c r="C70" s="50" t="s">
        <v>225</v>
      </c>
      <c r="D70" s="50" t="s">
        <v>226</v>
      </c>
      <c r="E70" s="19" t="s">
        <v>407</v>
      </c>
      <c r="F70" s="19"/>
      <c r="G70" s="19">
        <v>0</v>
      </c>
      <c r="H70" s="19">
        <f>9/9</f>
        <v>1</v>
      </c>
      <c r="I70" s="19"/>
      <c r="J70" s="19"/>
      <c r="K70" s="49" t="s">
        <v>227</v>
      </c>
    </row>
    <row r="71" spans="1:11" s="25" customFormat="1" ht="60">
      <c r="A71" s="288"/>
      <c r="B71" s="4" t="s">
        <v>228</v>
      </c>
      <c r="C71" s="50" t="s">
        <v>229</v>
      </c>
      <c r="D71" s="50" t="s">
        <v>395</v>
      </c>
      <c r="E71" s="19" t="s">
        <v>408</v>
      </c>
      <c r="F71" s="19"/>
      <c r="G71" s="19">
        <v>0</v>
      </c>
      <c r="H71" s="19">
        <f>21/21</f>
        <v>1</v>
      </c>
      <c r="I71" s="19"/>
      <c r="J71" s="19"/>
      <c r="K71" s="49" t="s">
        <v>230</v>
      </c>
    </row>
    <row r="72" spans="1:11" s="25" customFormat="1" ht="72">
      <c r="A72" s="288"/>
      <c r="B72" s="4" t="s">
        <v>231</v>
      </c>
      <c r="C72" s="50" t="s">
        <v>232</v>
      </c>
      <c r="D72" s="50" t="s">
        <v>233</v>
      </c>
      <c r="E72" s="19" t="s">
        <v>504</v>
      </c>
      <c r="F72" s="19"/>
      <c r="G72" s="19">
        <v>0</v>
      </c>
      <c r="H72" s="19">
        <f>5/5</f>
        <v>1</v>
      </c>
      <c r="I72" s="19"/>
      <c r="J72" s="19"/>
      <c r="K72" s="49" t="s">
        <v>234</v>
      </c>
    </row>
    <row r="73" spans="1:11" ht="42.75" customHeight="1">
      <c r="A73" s="288"/>
      <c r="B73" s="49" t="s">
        <v>66</v>
      </c>
      <c r="C73" s="6" t="s">
        <v>67</v>
      </c>
      <c r="D73" s="6" t="s">
        <v>68</v>
      </c>
      <c r="E73" s="27">
        <v>0.4</v>
      </c>
      <c r="F73" s="27"/>
      <c r="G73" s="66">
        <v>0</v>
      </c>
      <c r="H73" s="27">
        <v>1</v>
      </c>
      <c r="I73" s="27"/>
      <c r="J73" s="27"/>
      <c r="K73" s="49" t="s">
        <v>69</v>
      </c>
    </row>
    <row r="74" spans="1:11" ht="87.75" customHeight="1">
      <c r="A74" s="288"/>
      <c r="B74" s="49" t="s">
        <v>70</v>
      </c>
      <c r="C74" s="6" t="s">
        <v>71</v>
      </c>
      <c r="D74" s="6" t="s">
        <v>72</v>
      </c>
      <c r="E74" s="27">
        <v>1</v>
      </c>
      <c r="F74" s="27"/>
      <c r="G74" s="66">
        <v>0</v>
      </c>
      <c r="H74" s="27">
        <v>1</v>
      </c>
      <c r="I74" s="27"/>
      <c r="J74" s="27"/>
      <c r="K74" s="49" t="s">
        <v>69</v>
      </c>
    </row>
    <row r="75" spans="1:11" s="8" customFormat="1" ht="30.75" customHeight="1">
      <c r="A75" s="288" t="s">
        <v>475</v>
      </c>
      <c r="B75" s="297"/>
      <c r="C75" s="297"/>
      <c r="D75" s="297"/>
      <c r="E75" s="297"/>
      <c r="F75" s="297"/>
      <c r="G75" s="297"/>
      <c r="H75" s="297"/>
      <c r="I75" s="297"/>
      <c r="J75" s="297"/>
      <c r="K75" s="297"/>
    </row>
    <row r="76" spans="1:11" ht="23.25" customHeight="1">
      <c r="A76" s="301" t="s">
        <v>73</v>
      </c>
      <c r="B76" s="301"/>
      <c r="C76" s="301"/>
      <c r="D76" s="301"/>
      <c r="E76" s="301"/>
      <c r="F76" s="301"/>
      <c r="G76" s="301"/>
      <c r="H76" s="301"/>
      <c r="I76" s="301"/>
      <c r="J76" s="301"/>
      <c r="K76" s="301"/>
    </row>
    <row r="77" spans="1:212" ht="18.75" customHeight="1">
      <c r="A77" s="276" t="s">
        <v>207</v>
      </c>
      <c r="B77" s="276"/>
      <c r="C77" s="276"/>
      <c r="D77" s="276"/>
      <c r="E77" s="276"/>
      <c r="F77" s="276"/>
      <c r="G77" s="276"/>
      <c r="H77" s="276"/>
      <c r="I77" s="276"/>
      <c r="J77" s="276"/>
      <c r="K77" s="276"/>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76"/>
      <c r="B78" s="276"/>
      <c r="C78" s="276"/>
      <c r="D78" s="276"/>
      <c r="E78" s="276"/>
      <c r="F78" s="276"/>
      <c r="G78" s="276"/>
      <c r="H78" s="276"/>
      <c r="I78" s="276"/>
      <c r="J78" s="276"/>
      <c r="K78" s="276"/>
    </row>
    <row r="79" spans="1:11" s="2" customFormat="1" ht="35.25" customHeight="1">
      <c r="A79" s="46" t="s">
        <v>477</v>
      </c>
      <c r="B79" s="275" t="s">
        <v>479</v>
      </c>
      <c r="C79" s="275" t="s">
        <v>514</v>
      </c>
      <c r="D79" s="275" t="s">
        <v>3</v>
      </c>
      <c r="E79" s="275" t="s">
        <v>528</v>
      </c>
      <c r="F79" s="275"/>
      <c r="G79" s="275" t="s">
        <v>515</v>
      </c>
      <c r="H79" s="275"/>
      <c r="I79" s="275"/>
      <c r="J79" s="124"/>
      <c r="K79" s="275" t="s">
        <v>485</v>
      </c>
    </row>
    <row r="80" spans="1:11" s="2" customFormat="1" ht="36">
      <c r="A80" s="46" t="s">
        <v>478</v>
      </c>
      <c r="B80" s="275"/>
      <c r="C80" s="275"/>
      <c r="D80" s="275"/>
      <c r="E80" s="48" t="s">
        <v>392</v>
      </c>
      <c r="F80" s="48" t="s">
        <v>391</v>
      </c>
      <c r="G80" s="3" t="s">
        <v>516</v>
      </c>
      <c r="H80" s="3" t="s">
        <v>517</v>
      </c>
      <c r="I80" s="3" t="s">
        <v>396</v>
      </c>
      <c r="J80" s="3"/>
      <c r="K80" s="275"/>
    </row>
    <row r="81" spans="1:212" s="8" customFormat="1" ht="157.5" customHeight="1">
      <c r="A81" s="288" t="s">
        <v>373</v>
      </c>
      <c r="B81" s="56" t="s">
        <v>550</v>
      </c>
      <c r="C81" s="4" t="s">
        <v>551</v>
      </c>
      <c r="D81" s="4" t="s">
        <v>552</v>
      </c>
      <c r="E81" s="56" t="s">
        <v>681</v>
      </c>
      <c r="F81" s="121" t="s">
        <v>719</v>
      </c>
      <c r="G81" s="62">
        <v>0</v>
      </c>
      <c r="H81" s="63">
        <v>1</v>
      </c>
      <c r="I81" s="62"/>
      <c r="J81" s="62"/>
      <c r="K81" s="97"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88"/>
      <c r="B82" s="56" t="s">
        <v>554</v>
      </c>
      <c r="C82" s="4" t="s">
        <v>555</v>
      </c>
      <c r="D82" s="4" t="s">
        <v>556</v>
      </c>
      <c r="E82" s="4" t="s">
        <v>661</v>
      </c>
      <c r="F82" s="4" t="s">
        <v>663</v>
      </c>
      <c r="G82" s="62">
        <v>0</v>
      </c>
      <c r="H82" s="63">
        <v>1</v>
      </c>
      <c r="I82" s="95"/>
      <c r="J82" s="134"/>
      <c r="K82" s="97"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88"/>
      <c r="B83" s="52" t="s">
        <v>565</v>
      </c>
      <c r="C83" s="52" t="s">
        <v>682</v>
      </c>
      <c r="D83" s="52" t="s">
        <v>566</v>
      </c>
      <c r="E83" s="4" t="s">
        <v>398</v>
      </c>
      <c r="F83" s="54"/>
      <c r="G83" s="62">
        <v>0</v>
      </c>
      <c r="H83" s="63" t="s">
        <v>662</v>
      </c>
      <c r="I83" s="95"/>
      <c r="J83" s="134"/>
      <c r="K83" s="97"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88"/>
      <c r="B84" s="64" t="s">
        <v>558</v>
      </c>
      <c r="C84" s="64" t="s">
        <v>559</v>
      </c>
      <c r="D84" s="56" t="s">
        <v>560</v>
      </c>
      <c r="E84" s="56" t="s">
        <v>561</v>
      </c>
      <c r="F84" s="4" t="s">
        <v>562</v>
      </c>
      <c r="G84" s="62">
        <v>0</v>
      </c>
      <c r="H84" s="63">
        <v>1</v>
      </c>
      <c r="I84" s="4"/>
      <c r="J84" s="4"/>
      <c r="K84" s="97" t="s">
        <v>563</v>
      </c>
    </row>
    <row r="85" spans="1:11" s="8" customFormat="1" ht="86.25" customHeight="1">
      <c r="A85" s="288"/>
      <c r="B85" s="64" t="s">
        <v>70</v>
      </c>
      <c r="C85" s="4" t="s">
        <v>683</v>
      </c>
      <c r="D85" s="4" t="s">
        <v>564</v>
      </c>
      <c r="E85" s="65">
        <v>1</v>
      </c>
      <c r="F85" s="4" t="s">
        <v>684</v>
      </c>
      <c r="G85" s="23">
        <v>0</v>
      </c>
      <c r="H85" s="63">
        <v>1</v>
      </c>
      <c r="I85" s="62"/>
      <c r="J85" s="62"/>
      <c r="K85" s="97" t="s">
        <v>563</v>
      </c>
    </row>
    <row r="86" spans="1:11" s="8" customFormat="1" ht="12">
      <c r="A86" s="101"/>
      <c r="B86" s="102"/>
      <c r="C86" s="102"/>
      <c r="D86" s="103"/>
      <c r="E86" s="104"/>
      <c r="F86" s="102"/>
      <c r="G86" s="105"/>
      <c r="H86" s="106"/>
      <c r="I86" s="107"/>
      <c r="J86" s="107"/>
      <c r="K86" s="103"/>
    </row>
    <row r="87" spans="1:11" ht="21" customHeight="1">
      <c r="A87" s="332" t="s">
        <v>130</v>
      </c>
      <c r="B87" s="332"/>
      <c r="C87" s="332"/>
      <c r="D87" s="332"/>
      <c r="E87" s="332"/>
      <c r="F87" s="332"/>
      <c r="G87" s="332"/>
      <c r="H87" s="332"/>
      <c r="I87" s="332"/>
      <c r="J87" s="332"/>
      <c r="K87" s="332"/>
    </row>
    <row r="88" spans="1:11" ht="46.5" customHeight="1">
      <c r="A88" s="284" t="s">
        <v>520</v>
      </c>
      <c r="B88" s="284"/>
      <c r="C88" s="284"/>
      <c r="D88" s="284"/>
      <c r="E88" s="284"/>
      <c r="F88" s="284"/>
      <c r="G88" s="284"/>
      <c r="H88" s="284"/>
      <c r="I88" s="284"/>
      <c r="J88" s="284"/>
      <c r="K88" s="284"/>
    </row>
    <row r="89" spans="1:11" s="2" customFormat="1" ht="35.25" customHeight="1">
      <c r="A89" s="46" t="s">
        <v>477</v>
      </c>
      <c r="B89" s="275" t="s">
        <v>479</v>
      </c>
      <c r="C89" s="275" t="s">
        <v>514</v>
      </c>
      <c r="D89" s="275" t="s">
        <v>3</v>
      </c>
      <c r="E89" s="275" t="s">
        <v>528</v>
      </c>
      <c r="F89" s="275"/>
      <c r="G89" s="275" t="s">
        <v>515</v>
      </c>
      <c r="H89" s="275"/>
      <c r="I89" s="275"/>
      <c r="J89" s="124"/>
      <c r="K89" s="275" t="s">
        <v>485</v>
      </c>
    </row>
    <row r="90" spans="1:11" s="2" customFormat="1" ht="36">
      <c r="A90" s="75" t="s">
        <v>478</v>
      </c>
      <c r="B90" s="275"/>
      <c r="C90" s="275"/>
      <c r="D90" s="275"/>
      <c r="E90" s="48" t="s">
        <v>392</v>
      </c>
      <c r="F90" s="48" t="s">
        <v>391</v>
      </c>
      <c r="G90" s="3" t="s">
        <v>516</v>
      </c>
      <c r="H90" s="3" t="s">
        <v>517</v>
      </c>
      <c r="I90" s="3" t="s">
        <v>396</v>
      </c>
      <c r="J90" s="3"/>
      <c r="K90" s="275"/>
    </row>
    <row r="91" spans="1:11" ht="72">
      <c r="A91" s="290" t="s">
        <v>481</v>
      </c>
      <c r="B91" s="315" t="s">
        <v>132</v>
      </c>
      <c r="C91" s="51" t="s">
        <v>133</v>
      </c>
      <c r="D91" s="51" t="s">
        <v>414</v>
      </c>
      <c r="E91" s="16">
        <v>1</v>
      </c>
      <c r="F91" s="51" t="s">
        <v>665</v>
      </c>
      <c r="G91" s="22">
        <v>0</v>
      </c>
      <c r="H91" s="16">
        <v>1</v>
      </c>
      <c r="I91" s="93"/>
      <c r="J91" s="93"/>
      <c r="K91" s="51" t="s">
        <v>131</v>
      </c>
    </row>
    <row r="92" spans="1:11" ht="36">
      <c r="A92" s="290"/>
      <c r="B92" s="315"/>
      <c r="C92" s="51" t="s">
        <v>685</v>
      </c>
      <c r="D92" s="51" t="s">
        <v>664</v>
      </c>
      <c r="E92" s="16" t="s">
        <v>398</v>
      </c>
      <c r="F92" s="51"/>
      <c r="G92" s="22">
        <v>0</v>
      </c>
      <c r="H92" s="16">
        <v>1</v>
      </c>
      <c r="I92" s="93"/>
      <c r="J92" s="93"/>
      <c r="K92" s="51"/>
    </row>
    <row r="93" spans="1:11" ht="60">
      <c r="A93" s="290"/>
      <c r="B93" s="315"/>
      <c r="C93" s="21" t="s">
        <v>134</v>
      </c>
      <c r="D93" s="21" t="s">
        <v>135</v>
      </c>
      <c r="E93" s="20" t="s">
        <v>413</v>
      </c>
      <c r="F93" s="4" t="s">
        <v>533</v>
      </c>
      <c r="G93" s="22">
        <v>0</v>
      </c>
      <c r="H93" s="16">
        <v>1</v>
      </c>
      <c r="I93" s="51"/>
      <c r="J93" s="51"/>
      <c r="K93" s="51" t="s">
        <v>131</v>
      </c>
    </row>
    <row r="94" spans="1:11" ht="79.5" customHeight="1">
      <c r="A94" s="290"/>
      <c r="B94" s="51" t="s">
        <v>136</v>
      </c>
      <c r="C94" s="50" t="s">
        <v>137</v>
      </c>
      <c r="D94" s="50" t="s">
        <v>138</v>
      </c>
      <c r="E94" s="20" t="s">
        <v>417</v>
      </c>
      <c r="F94" s="4" t="s">
        <v>712</v>
      </c>
      <c r="G94" s="23">
        <v>0</v>
      </c>
      <c r="H94" s="19">
        <v>1</v>
      </c>
      <c r="I94" s="51"/>
      <c r="J94" s="51"/>
      <c r="K94" s="51" t="s">
        <v>131</v>
      </c>
    </row>
    <row r="95" spans="1:11" ht="84">
      <c r="A95" s="315"/>
      <c r="B95" s="51" t="s">
        <v>209</v>
      </c>
      <c r="C95" s="50" t="s">
        <v>521</v>
      </c>
      <c r="D95" s="50" t="s">
        <v>139</v>
      </c>
      <c r="E95" s="20" t="s">
        <v>711</v>
      </c>
      <c r="F95" s="4" t="s">
        <v>415</v>
      </c>
      <c r="G95" s="23">
        <v>0</v>
      </c>
      <c r="H95" s="19">
        <v>1</v>
      </c>
      <c r="I95" s="51"/>
      <c r="J95" s="51"/>
      <c r="K95" s="51" t="s">
        <v>131</v>
      </c>
    </row>
    <row r="96" spans="1:11" ht="48">
      <c r="A96" s="315"/>
      <c r="B96" s="51" t="s">
        <v>140</v>
      </c>
      <c r="C96" s="50" t="s">
        <v>141</v>
      </c>
      <c r="D96" s="50" t="s">
        <v>142</v>
      </c>
      <c r="E96" s="20" t="s">
        <v>418</v>
      </c>
      <c r="F96" s="4" t="s">
        <v>416</v>
      </c>
      <c r="G96" s="23">
        <v>0</v>
      </c>
      <c r="H96" s="16">
        <v>1</v>
      </c>
      <c r="I96" s="51"/>
      <c r="J96" s="51"/>
      <c r="K96" s="51" t="s">
        <v>131</v>
      </c>
    </row>
    <row r="97" spans="1:11" ht="78" customHeight="1">
      <c r="A97" s="315"/>
      <c r="B97" s="51" t="s">
        <v>143</v>
      </c>
      <c r="C97" s="50" t="s">
        <v>144</v>
      </c>
      <c r="D97" s="50" t="s">
        <v>145</v>
      </c>
      <c r="E97" s="19">
        <v>0.9</v>
      </c>
      <c r="F97" s="4" t="s">
        <v>713</v>
      </c>
      <c r="G97" s="23">
        <v>0</v>
      </c>
      <c r="H97" s="16">
        <v>1</v>
      </c>
      <c r="I97" s="16"/>
      <c r="J97" s="16"/>
      <c r="K97" s="51" t="s">
        <v>131</v>
      </c>
    </row>
    <row r="98" spans="1:11" ht="54.75" customHeight="1">
      <c r="A98" s="316"/>
      <c r="B98" s="50" t="s">
        <v>339</v>
      </c>
      <c r="C98" s="50" t="s">
        <v>358</v>
      </c>
      <c r="D98" s="50" t="s">
        <v>340</v>
      </c>
      <c r="E98" s="20">
        <v>1</v>
      </c>
      <c r="F98" s="4"/>
      <c r="G98" s="23">
        <v>0</v>
      </c>
      <c r="H98" s="23">
        <v>1</v>
      </c>
      <c r="I98" s="23"/>
      <c r="J98" s="23"/>
      <c r="K98" s="51" t="s">
        <v>338</v>
      </c>
    </row>
    <row r="99" spans="1:11" ht="36">
      <c r="A99" s="290" t="s">
        <v>146</v>
      </c>
      <c r="B99" s="28" t="s">
        <v>66</v>
      </c>
      <c r="C99" s="6" t="s">
        <v>67</v>
      </c>
      <c r="D99" s="6" t="s">
        <v>68</v>
      </c>
      <c r="E99" s="27">
        <v>0.8</v>
      </c>
      <c r="F99" s="4"/>
      <c r="G99" s="23">
        <v>0</v>
      </c>
      <c r="H99" s="9">
        <v>1</v>
      </c>
      <c r="I99" s="9"/>
      <c r="J99" s="9"/>
      <c r="K99" s="28" t="s">
        <v>69</v>
      </c>
    </row>
    <row r="100" spans="1:11" ht="61.5" customHeight="1">
      <c r="A100" s="276"/>
      <c r="B100" s="28" t="s">
        <v>70</v>
      </c>
      <c r="C100" s="6" t="s">
        <v>71</v>
      </c>
      <c r="D100" s="6" t="s">
        <v>72</v>
      </c>
      <c r="E100" s="27">
        <v>1</v>
      </c>
      <c r="F100" s="4" t="s">
        <v>420</v>
      </c>
      <c r="G100" s="23">
        <v>0</v>
      </c>
      <c r="H100" s="9">
        <v>1</v>
      </c>
      <c r="I100" s="9"/>
      <c r="J100" s="9"/>
      <c r="K100" s="28" t="s">
        <v>69</v>
      </c>
    </row>
    <row r="101" spans="1:11" s="17" customFormat="1" ht="24" customHeight="1">
      <c r="A101" s="313" t="s">
        <v>371</v>
      </c>
      <c r="B101" s="313"/>
      <c r="C101" s="313"/>
      <c r="D101" s="313"/>
      <c r="E101" s="313"/>
      <c r="F101" s="313"/>
      <c r="G101" s="313"/>
      <c r="H101" s="313"/>
      <c r="I101" s="313"/>
      <c r="J101" s="313"/>
      <c r="K101" s="313"/>
    </row>
    <row r="102" spans="1:11" s="17" customFormat="1" ht="36" customHeight="1">
      <c r="A102" s="314" t="s">
        <v>534</v>
      </c>
      <c r="B102" s="314"/>
      <c r="C102" s="314"/>
      <c r="D102" s="314"/>
      <c r="E102" s="314"/>
      <c r="F102" s="314"/>
      <c r="G102" s="314"/>
      <c r="H102" s="314"/>
      <c r="I102" s="314"/>
      <c r="J102" s="314"/>
      <c r="K102" s="314"/>
    </row>
    <row r="103" spans="1:11" s="2" customFormat="1" ht="35.25" customHeight="1">
      <c r="A103" s="46" t="s">
        <v>477</v>
      </c>
      <c r="B103" s="275" t="s">
        <v>479</v>
      </c>
      <c r="C103" s="275" t="s">
        <v>514</v>
      </c>
      <c r="D103" s="275" t="s">
        <v>3</v>
      </c>
      <c r="E103" s="275" t="s">
        <v>528</v>
      </c>
      <c r="F103" s="275"/>
      <c r="G103" s="275" t="s">
        <v>515</v>
      </c>
      <c r="H103" s="275"/>
      <c r="I103" s="275"/>
      <c r="J103" s="124"/>
      <c r="K103" s="275" t="s">
        <v>485</v>
      </c>
    </row>
    <row r="104" spans="1:11" s="2" customFormat="1" ht="36">
      <c r="A104" s="46" t="s">
        <v>478</v>
      </c>
      <c r="B104" s="275"/>
      <c r="C104" s="275"/>
      <c r="D104" s="275"/>
      <c r="E104" s="48" t="s">
        <v>392</v>
      </c>
      <c r="F104" s="48" t="s">
        <v>391</v>
      </c>
      <c r="G104" s="3" t="s">
        <v>516</v>
      </c>
      <c r="H104" s="3" t="s">
        <v>517</v>
      </c>
      <c r="I104" s="3" t="s">
        <v>396</v>
      </c>
      <c r="J104" s="3"/>
      <c r="K104" s="275"/>
    </row>
    <row r="105" spans="1:11" s="15" customFormat="1" ht="198.75" customHeight="1">
      <c r="A105" s="276" t="s">
        <v>482</v>
      </c>
      <c r="B105" s="300" t="s">
        <v>363</v>
      </c>
      <c r="C105" s="291" t="s">
        <v>364</v>
      </c>
      <c r="D105" s="59" t="s">
        <v>365</v>
      </c>
      <c r="E105" s="59">
        <v>20</v>
      </c>
      <c r="F105" s="59" t="s">
        <v>686</v>
      </c>
      <c r="G105" s="66">
        <v>0</v>
      </c>
      <c r="H105" s="59" t="s">
        <v>687</v>
      </c>
      <c r="I105" s="66"/>
      <c r="J105" s="66"/>
      <c r="K105" s="59" t="s">
        <v>366</v>
      </c>
    </row>
    <row r="106" spans="1:11" s="15" customFormat="1" ht="141.75" customHeight="1">
      <c r="A106" s="300"/>
      <c r="B106" s="300"/>
      <c r="C106" s="291"/>
      <c r="D106" s="59" t="s">
        <v>472</v>
      </c>
      <c r="E106" s="59">
        <v>8</v>
      </c>
      <c r="F106" s="59" t="s">
        <v>688</v>
      </c>
      <c r="G106" s="66">
        <v>0</v>
      </c>
      <c r="H106" s="59" t="s">
        <v>687</v>
      </c>
      <c r="I106" s="66"/>
      <c r="J106" s="66"/>
      <c r="K106" s="59" t="s">
        <v>366</v>
      </c>
    </row>
    <row r="107" spans="1:11" s="15" customFormat="1" ht="71.25" customHeight="1">
      <c r="A107" s="300"/>
      <c r="B107" s="300"/>
      <c r="C107" s="291"/>
      <c r="D107" s="59" t="s">
        <v>367</v>
      </c>
      <c r="E107" s="59">
        <v>0</v>
      </c>
      <c r="F107" s="59" t="s">
        <v>689</v>
      </c>
      <c r="G107" s="66">
        <v>0</v>
      </c>
      <c r="H107" s="59" t="s">
        <v>687</v>
      </c>
      <c r="I107" s="66"/>
      <c r="J107" s="66"/>
      <c r="K107" s="59" t="s">
        <v>366</v>
      </c>
    </row>
    <row r="108" spans="1:11" s="15" customFormat="1" ht="149.25" customHeight="1">
      <c r="A108" s="300"/>
      <c r="B108" s="300"/>
      <c r="C108" s="291"/>
      <c r="D108" s="59" t="s">
        <v>368</v>
      </c>
      <c r="E108" s="59" t="s">
        <v>423</v>
      </c>
      <c r="F108" s="59" t="s">
        <v>690</v>
      </c>
      <c r="G108" s="66">
        <v>0</v>
      </c>
      <c r="H108" s="59" t="s">
        <v>687</v>
      </c>
      <c r="I108" s="66"/>
      <c r="J108" s="66"/>
      <c r="K108" s="59" t="s">
        <v>366</v>
      </c>
    </row>
    <row r="109" spans="1:11" s="15" customFormat="1" ht="98.25" customHeight="1">
      <c r="A109" s="300"/>
      <c r="B109" s="300"/>
      <c r="C109" s="59" t="s">
        <v>369</v>
      </c>
      <c r="D109" s="59" t="s">
        <v>370</v>
      </c>
      <c r="E109" s="59" t="s">
        <v>424</v>
      </c>
      <c r="F109" s="59" t="s">
        <v>691</v>
      </c>
      <c r="G109" s="66">
        <v>1</v>
      </c>
      <c r="H109" s="27">
        <v>1</v>
      </c>
      <c r="I109" s="59"/>
      <c r="J109" s="128"/>
      <c r="K109" s="59" t="s">
        <v>366</v>
      </c>
    </row>
    <row r="110" spans="1:11" ht="48" customHeight="1">
      <c r="A110" s="300"/>
      <c r="B110" s="59" t="s">
        <v>66</v>
      </c>
      <c r="C110" s="59" t="s">
        <v>67</v>
      </c>
      <c r="D110" s="59" t="s">
        <v>68</v>
      </c>
      <c r="E110" s="42">
        <v>1</v>
      </c>
      <c r="F110" s="59" t="s">
        <v>692</v>
      </c>
      <c r="G110" s="66">
        <v>0</v>
      </c>
      <c r="H110" s="27">
        <v>1</v>
      </c>
      <c r="I110" s="27"/>
      <c r="J110" s="27"/>
      <c r="K110" s="59" t="s">
        <v>471</v>
      </c>
    </row>
    <row r="111" spans="1:11" ht="66.75" customHeight="1">
      <c r="A111" s="300"/>
      <c r="B111" s="59" t="s">
        <v>70</v>
      </c>
      <c r="C111" s="59" t="s">
        <v>71</v>
      </c>
      <c r="D111" s="59" t="s">
        <v>72</v>
      </c>
      <c r="E111" s="42">
        <v>1</v>
      </c>
      <c r="F111" s="59" t="s">
        <v>693</v>
      </c>
      <c r="G111" s="66">
        <v>0</v>
      </c>
      <c r="H111" s="27">
        <v>1</v>
      </c>
      <c r="I111" s="27"/>
      <c r="J111" s="27"/>
      <c r="K111" s="59" t="s">
        <v>366</v>
      </c>
    </row>
    <row r="112" spans="1:11" ht="27.75" customHeight="1">
      <c r="A112" s="113"/>
      <c r="B112" s="114"/>
      <c r="C112" s="114"/>
      <c r="D112" s="114"/>
      <c r="E112" s="118"/>
      <c r="F112" s="114"/>
      <c r="G112" s="116"/>
      <c r="H112" s="117"/>
      <c r="I112" s="117"/>
      <c r="J112" s="117"/>
      <c r="K112" s="114"/>
    </row>
    <row r="113" spans="1:11" ht="19.5" customHeight="1">
      <c r="A113" s="289" t="s">
        <v>272</v>
      </c>
      <c r="B113" s="289"/>
      <c r="C113" s="289"/>
      <c r="D113" s="289"/>
      <c r="E113" s="289"/>
      <c r="F113" s="289"/>
      <c r="G113" s="289"/>
      <c r="H113" s="289"/>
      <c r="I113" s="289"/>
      <c r="J113" s="289"/>
      <c r="K113" s="289"/>
    </row>
    <row r="114" spans="1:11" s="17" customFormat="1" ht="32.25" customHeight="1">
      <c r="A114" s="306" t="s">
        <v>293</v>
      </c>
      <c r="B114" s="306"/>
      <c r="C114" s="306"/>
      <c r="D114" s="306"/>
      <c r="E114" s="306"/>
      <c r="F114" s="306"/>
      <c r="G114" s="306"/>
      <c r="H114" s="306"/>
      <c r="I114" s="306"/>
      <c r="J114" s="306"/>
      <c r="K114" s="306"/>
    </row>
    <row r="115" spans="1:11" s="2" customFormat="1" ht="35.25" customHeight="1">
      <c r="A115" s="46" t="s">
        <v>477</v>
      </c>
      <c r="B115" s="275" t="s">
        <v>479</v>
      </c>
      <c r="C115" s="275" t="s">
        <v>514</v>
      </c>
      <c r="D115" s="275" t="s">
        <v>3</v>
      </c>
      <c r="E115" s="275" t="s">
        <v>528</v>
      </c>
      <c r="F115" s="275"/>
      <c r="G115" s="275" t="s">
        <v>515</v>
      </c>
      <c r="H115" s="275"/>
      <c r="I115" s="275"/>
      <c r="J115" s="124"/>
      <c r="K115" s="275" t="s">
        <v>485</v>
      </c>
    </row>
    <row r="116" spans="1:11" s="2" customFormat="1" ht="36">
      <c r="A116" s="46" t="s">
        <v>478</v>
      </c>
      <c r="B116" s="275"/>
      <c r="C116" s="275"/>
      <c r="D116" s="275"/>
      <c r="E116" s="48" t="s">
        <v>392</v>
      </c>
      <c r="F116" s="48" t="s">
        <v>391</v>
      </c>
      <c r="G116" s="3" t="s">
        <v>516</v>
      </c>
      <c r="H116" s="3" t="s">
        <v>517</v>
      </c>
      <c r="I116" s="3" t="s">
        <v>396</v>
      </c>
      <c r="J116" s="3"/>
      <c r="K116" s="275"/>
    </row>
    <row r="117" spans="1:11" s="14" customFormat="1" ht="88.5" customHeight="1">
      <c r="A117" s="300" t="s">
        <v>432</v>
      </c>
      <c r="B117" s="300" t="s">
        <v>597</v>
      </c>
      <c r="C117" s="300" t="s">
        <v>357</v>
      </c>
      <c r="D117" s="6" t="s">
        <v>596</v>
      </c>
      <c r="E117" s="87" t="s">
        <v>610</v>
      </c>
      <c r="F117" s="6" t="s">
        <v>625</v>
      </c>
      <c r="G117" s="88">
        <v>0</v>
      </c>
      <c r="H117" s="89">
        <v>6547040539</v>
      </c>
      <c r="I117" s="89"/>
      <c r="J117" s="89"/>
      <c r="K117" s="6" t="s">
        <v>611</v>
      </c>
    </row>
    <row r="118" spans="1:11" s="14" customFormat="1" ht="96">
      <c r="A118" s="300"/>
      <c r="B118" s="300"/>
      <c r="C118" s="300"/>
      <c r="D118" s="6" t="s">
        <v>476</v>
      </c>
      <c r="E118" s="27" t="s">
        <v>612</v>
      </c>
      <c r="F118" s="6" t="s">
        <v>694</v>
      </c>
      <c r="G118" s="66">
        <v>0</v>
      </c>
      <c r="H118" s="27">
        <v>0.5</v>
      </c>
      <c r="I118" s="90"/>
      <c r="J118" s="90"/>
      <c r="K118" s="6" t="s">
        <v>486</v>
      </c>
    </row>
    <row r="119" spans="1:11" s="14" customFormat="1" ht="72">
      <c r="A119" s="300"/>
      <c r="B119" s="300"/>
      <c r="C119" s="300"/>
      <c r="D119" s="6" t="s">
        <v>484</v>
      </c>
      <c r="E119" s="27" t="s">
        <v>613</v>
      </c>
      <c r="F119" s="6" t="s">
        <v>614</v>
      </c>
      <c r="G119" s="66">
        <v>0</v>
      </c>
      <c r="H119" s="27">
        <v>0.8</v>
      </c>
      <c r="I119" s="90"/>
      <c r="J119" s="90"/>
      <c r="K119" s="6" t="s">
        <v>486</v>
      </c>
    </row>
    <row r="120" spans="1:11" s="14" customFormat="1" ht="69.75" customHeight="1">
      <c r="A120" s="312"/>
      <c r="B120" s="6" t="s">
        <v>273</v>
      </c>
      <c r="C120" s="6" t="s">
        <v>274</v>
      </c>
      <c r="D120" s="6" t="s">
        <v>275</v>
      </c>
      <c r="E120" s="27">
        <v>1</v>
      </c>
      <c r="F120" s="50" t="s">
        <v>624</v>
      </c>
      <c r="G120" s="27">
        <v>0.7</v>
      </c>
      <c r="H120" s="66" t="s">
        <v>276</v>
      </c>
      <c r="I120" s="91"/>
      <c r="J120" s="91"/>
      <c r="K120" s="6" t="s">
        <v>361</v>
      </c>
    </row>
    <row r="121" spans="1:11" s="14" customFormat="1" ht="113.25" customHeight="1">
      <c r="A121" s="312"/>
      <c r="B121" s="6" t="s">
        <v>277</v>
      </c>
      <c r="C121" s="6" t="s">
        <v>278</v>
      </c>
      <c r="D121" s="6" t="s">
        <v>430</v>
      </c>
      <c r="E121" s="27">
        <v>0.9</v>
      </c>
      <c r="F121" s="50" t="s">
        <v>695</v>
      </c>
      <c r="G121" s="27">
        <v>0.9</v>
      </c>
      <c r="H121" s="27">
        <v>1</v>
      </c>
      <c r="I121" s="6"/>
      <c r="J121" s="128"/>
      <c r="K121" s="6" t="s">
        <v>487</v>
      </c>
    </row>
    <row r="122" spans="1:11" s="14" customFormat="1" ht="104.25" customHeight="1">
      <c r="A122" s="312"/>
      <c r="B122" s="6" t="s">
        <v>279</v>
      </c>
      <c r="C122" s="6" t="s">
        <v>280</v>
      </c>
      <c r="D122" s="6" t="s">
        <v>281</v>
      </c>
      <c r="E122" s="88" t="s">
        <v>425</v>
      </c>
      <c r="F122" s="50" t="s">
        <v>426</v>
      </c>
      <c r="G122" s="66">
        <v>0</v>
      </c>
      <c r="H122" s="27">
        <v>1</v>
      </c>
      <c r="I122" s="88"/>
      <c r="J122" s="88"/>
      <c r="K122" s="6" t="s">
        <v>488</v>
      </c>
    </row>
    <row r="123" spans="1:11" s="14" customFormat="1" ht="90" customHeight="1">
      <c r="A123" s="312"/>
      <c r="B123" s="6" t="s">
        <v>282</v>
      </c>
      <c r="C123" s="6" t="s">
        <v>283</v>
      </c>
      <c r="D123" s="6" t="s">
        <v>284</v>
      </c>
      <c r="E123" s="6" t="s">
        <v>615</v>
      </c>
      <c r="F123" s="50" t="s">
        <v>427</v>
      </c>
      <c r="G123" s="27">
        <v>0.87</v>
      </c>
      <c r="H123" s="27">
        <v>1</v>
      </c>
      <c r="I123" s="6"/>
      <c r="J123" s="128"/>
      <c r="K123" s="6" t="s">
        <v>488</v>
      </c>
    </row>
    <row r="124" spans="1:11" s="14" customFormat="1" ht="197.25" customHeight="1">
      <c r="A124" s="312"/>
      <c r="B124" s="26" t="s">
        <v>285</v>
      </c>
      <c r="C124" s="6" t="s">
        <v>286</v>
      </c>
      <c r="D124" s="6" t="s">
        <v>287</v>
      </c>
      <c r="E124" s="6" t="s">
        <v>616</v>
      </c>
      <c r="F124" s="50" t="s">
        <v>535</v>
      </c>
      <c r="G124" s="66">
        <v>0.5</v>
      </c>
      <c r="H124" s="27">
        <v>1</v>
      </c>
      <c r="I124" s="6"/>
      <c r="J124" s="128"/>
      <c r="K124" s="6" t="s">
        <v>489</v>
      </c>
    </row>
    <row r="125" spans="1:11" s="14" customFormat="1" ht="96">
      <c r="A125" s="312"/>
      <c r="B125" s="300" t="s">
        <v>288</v>
      </c>
      <c r="C125" s="6" t="s">
        <v>289</v>
      </c>
      <c r="D125" s="6" t="s">
        <v>290</v>
      </c>
      <c r="E125" s="6">
        <v>0</v>
      </c>
      <c r="F125" s="6" t="s">
        <v>490</v>
      </c>
      <c r="G125" s="66">
        <v>0</v>
      </c>
      <c r="H125" s="66" t="s">
        <v>276</v>
      </c>
      <c r="I125" s="6"/>
      <c r="J125" s="128"/>
      <c r="K125" s="6" t="s">
        <v>491</v>
      </c>
    </row>
    <row r="126" spans="1:11" s="14" customFormat="1" ht="48">
      <c r="A126" s="312"/>
      <c r="B126" s="300"/>
      <c r="C126" s="6" t="s">
        <v>291</v>
      </c>
      <c r="D126" s="6" t="s">
        <v>292</v>
      </c>
      <c r="E126" s="6">
        <v>0</v>
      </c>
      <c r="F126" s="6" t="s">
        <v>431</v>
      </c>
      <c r="G126" s="66">
        <v>0</v>
      </c>
      <c r="H126" s="66" t="s">
        <v>276</v>
      </c>
      <c r="I126" s="94"/>
      <c r="J126" s="94"/>
      <c r="K126" s="6" t="s">
        <v>361</v>
      </c>
    </row>
    <row r="127" spans="1:11" s="14" customFormat="1" ht="353.25" customHeight="1">
      <c r="A127" s="312"/>
      <c r="B127" s="6" t="s">
        <v>359</v>
      </c>
      <c r="C127" s="6" t="s">
        <v>428</v>
      </c>
      <c r="D127" s="6" t="s">
        <v>598</v>
      </c>
      <c r="E127" s="49" t="s">
        <v>706</v>
      </c>
      <c r="F127" s="49" t="s">
        <v>666</v>
      </c>
      <c r="G127" s="66">
        <v>0</v>
      </c>
      <c r="H127" s="66" t="s">
        <v>429</v>
      </c>
      <c r="I127" s="6"/>
      <c r="J127" s="128"/>
      <c r="K127" s="6" t="s">
        <v>360</v>
      </c>
    </row>
    <row r="128" spans="1:11" ht="48" customHeight="1">
      <c r="A128" s="312"/>
      <c r="B128" s="6" t="s">
        <v>66</v>
      </c>
      <c r="C128" s="6" t="s">
        <v>67</v>
      </c>
      <c r="D128" s="6" t="s">
        <v>68</v>
      </c>
      <c r="E128" s="42">
        <v>0.7</v>
      </c>
      <c r="F128" s="6" t="s">
        <v>594</v>
      </c>
      <c r="G128" s="66">
        <v>0</v>
      </c>
      <c r="H128" s="27">
        <v>0.7</v>
      </c>
      <c r="I128" s="6"/>
      <c r="J128" s="128"/>
      <c r="K128" s="6" t="s">
        <v>69</v>
      </c>
    </row>
    <row r="129" spans="1:11" ht="57" customHeight="1">
      <c r="A129" s="312"/>
      <c r="B129" s="6" t="s">
        <v>70</v>
      </c>
      <c r="C129" s="6" t="s">
        <v>71</v>
      </c>
      <c r="D129" s="6" t="s">
        <v>72</v>
      </c>
      <c r="E129" s="42">
        <v>1</v>
      </c>
      <c r="F129" s="6" t="s">
        <v>595</v>
      </c>
      <c r="G129" s="66">
        <v>0</v>
      </c>
      <c r="H129" s="27">
        <v>1</v>
      </c>
      <c r="I129" s="6"/>
      <c r="J129" s="128"/>
      <c r="K129" s="6" t="s">
        <v>69</v>
      </c>
    </row>
    <row r="130" spans="1:11" s="8" customFormat="1" ht="36" customHeight="1">
      <c r="A130" s="303" t="s">
        <v>483</v>
      </c>
      <c r="B130" s="304"/>
      <c r="C130" s="304"/>
      <c r="D130" s="304"/>
      <c r="E130" s="304"/>
      <c r="F130" s="304"/>
      <c r="G130" s="304"/>
      <c r="H130" s="304"/>
      <c r="I130" s="304"/>
      <c r="J130" s="304"/>
      <c r="K130" s="304"/>
    </row>
    <row r="131" spans="1:11" ht="25.5" customHeight="1">
      <c r="A131" s="301" t="s">
        <v>294</v>
      </c>
      <c r="B131" s="301"/>
      <c r="C131" s="301"/>
      <c r="D131" s="301"/>
      <c r="E131" s="301"/>
      <c r="F131" s="301"/>
      <c r="G131" s="301"/>
      <c r="H131" s="301"/>
      <c r="I131" s="301"/>
      <c r="J131" s="301"/>
      <c r="K131" s="301"/>
    </row>
    <row r="132" spans="1:11" ht="48.75" customHeight="1">
      <c r="A132" s="305" t="s">
        <v>522</v>
      </c>
      <c r="B132" s="305"/>
      <c r="C132" s="305"/>
      <c r="D132" s="305"/>
      <c r="E132" s="305"/>
      <c r="F132" s="305"/>
      <c r="G132" s="305"/>
      <c r="H132" s="305"/>
      <c r="I132" s="305"/>
      <c r="J132" s="305"/>
      <c r="K132" s="305"/>
    </row>
    <row r="133" spans="1:11" s="2" customFormat="1" ht="35.25" customHeight="1">
      <c r="A133" s="46" t="s">
        <v>477</v>
      </c>
      <c r="B133" s="275" t="s">
        <v>479</v>
      </c>
      <c r="C133" s="275" t="s">
        <v>514</v>
      </c>
      <c r="D133" s="275" t="s">
        <v>3</v>
      </c>
      <c r="E133" s="275" t="s">
        <v>528</v>
      </c>
      <c r="F133" s="275"/>
      <c r="G133" s="275" t="s">
        <v>515</v>
      </c>
      <c r="H133" s="275"/>
      <c r="I133" s="275"/>
      <c r="J133" s="124"/>
      <c r="K133" s="275" t="s">
        <v>394</v>
      </c>
    </row>
    <row r="134" spans="1:11" s="2" customFormat="1" ht="36">
      <c r="A134" s="46" t="s">
        <v>478</v>
      </c>
      <c r="B134" s="275"/>
      <c r="C134" s="275"/>
      <c r="D134" s="275"/>
      <c r="E134" s="48" t="s">
        <v>392</v>
      </c>
      <c r="F134" s="48" t="s">
        <v>391</v>
      </c>
      <c r="G134" s="3" t="s">
        <v>516</v>
      </c>
      <c r="H134" s="3" t="s">
        <v>517</v>
      </c>
      <c r="I134" s="3" t="s">
        <v>396</v>
      </c>
      <c r="J134" s="3"/>
      <c r="K134" s="275"/>
    </row>
    <row r="135" spans="1:11" s="44" customFormat="1" ht="228.75" customHeight="1">
      <c r="A135" s="280" t="s">
        <v>84</v>
      </c>
      <c r="B135" s="282" t="s">
        <v>295</v>
      </c>
      <c r="C135" s="282" t="s">
        <v>385</v>
      </c>
      <c r="D135" s="282" t="s">
        <v>599</v>
      </c>
      <c r="E135" s="282" t="s">
        <v>435</v>
      </c>
      <c r="F135" s="50" t="s">
        <v>601</v>
      </c>
      <c r="G135" s="281">
        <v>0</v>
      </c>
      <c r="H135" s="308">
        <v>1</v>
      </c>
      <c r="I135" s="292"/>
      <c r="J135" s="135"/>
      <c r="K135" s="282" t="s">
        <v>600</v>
      </c>
    </row>
    <row r="136" spans="1:11" s="44" customFormat="1" ht="193.5" customHeight="1">
      <c r="A136" s="280"/>
      <c r="B136" s="282"/>
      <c r="C136" s="282"/>
      <c r="D136" s="282"/>
      <c r="E136" s="282"/>
      <c r="F136" s="67" t="s">
        <v>602</v>
      </c>
      <c r="G136" s="281"/>
      <c r="H136" s="308"/>
      <c r="I136" s="292"/>
      <c r="J136" s="135"/>
      <c r="K136" s="282"/>
    </row>
    <row r="137" spans="1:11" s="44" customFormat="1" ht="60">
      <c r="A137" s="302"/>
      <c r="B137" s="307" t="s">
        <v>296</v>
      </c>
      <c r="C137" s="50" t="s">
        <v>523</v>
      </c>
      <c r="D137" s="4" t="s">
        <v>297</v>
      </c>
      <c r="E137" s="4" t="s">
        <v>436</v>
      </c>
      <c r="F137" s="50" t="s">
        <v>603</v>
      </c>
      <c r="G137" s="58">
        <v>0</v>
      </c>
      <c r="H137" s="68">
        <v>1</v>
      </c>
      <c r="I137" s="4"/>
      <c r="J137" s="4"/>
      <c r="K137" s="4" t="s">
        <v>298</v>
      </c>
    </row>
    <row r="138" spans="1:11" s="44" customFormat="1" ht="119.25" customHeight="1">
      <c r="A138" s="302"/>
      <c r="B138" s="307"/>
      <c r="C138" s="50" t="s">
        <v>386</v>
      </c>
      <c r="D138" s="4" t="s">
        <v>390</v>
      </c>
      <c r="E138" s="4" t="s">
        <v>524</v>
      </c>
      <c r="F138" s="50" t="s">
        <v>525</v>
      </c>
      <c r="G138" s="58">
        <v>0</v>
      </c>
      <c r="H138" s="68">
        <v>1</v>
      </c>
      <c r="I138" s="4"/>
      <c r="J138" s="4"/>
      <c r="K138" s="4" t="s">
        <v>299</v>
      </c>
    </row>
    <row r="139" spans="1:11" s="44" customFormat="1" ht="185.25" customHeight="1">
      <c r="A139" s="302"/>
      <c r="B139" s="276" t="s">
        <v>300</v>
      </c>
      <c r="C139" s="276" t="s">
        <v>387</v>
      </c>
      <c r="D139" s="276" t="s">
        <v>301</v>
      </c>
      <c r="E139" s="276" t="s">
        <v>604</v>
      </c>
      <c r="F139" s="50" t="s">
        <v>696</v>
      </c>
      <c r="G139" s="276">
        <v>0</v>
      </c>
      <c r="H139" s="276">
        <v>1</v>
      </c>
      <c r="I139" s="276"/>
      <c r="J139" s="125"/>
      <c r="K139" s="276" t="s">
        <v>302</v>
      </c>
    </row>
    <row r="140" spans="1:11" s="44" customFormat="1" ht="260.25" customHeight="1">
      <c r="A140" s="302"/>
      <c r="B140" s="297"/>
      <c r="C140" s="297"/>
      <c r="D140" s="297"/>
      <c r="E140" s="297"/>
      <c r="F140" s="50" t="s">
        <v>667</v>
      </c>
      <c r="G140" s="297"/>
      <c r="H140" s="297"/>
      <c r="I140" s="297"/>
      <c r="J140" s="130"/>
      <c r="K140" s="297"/>
    </row>
    <row r="141" spans="1:11" s="44" customFormat="1" ht="84">
      <c r="A141" s="302"/>
      <c r="B141" s="276" t="s">
        <v>303</v>
      </c>
      <c r="C141" s="4" t="s">
        <v>304</v>
      </c>
      <c r="D141" s="4" t="s">
        <v>305</v>
      </c>
      <c r="E141" s="4" t="s">
        <v>417</v>
      </c>
      <c r="F141" s="4" t="s">
        <v>433</v>
      </c>
      <c r="G141" s="69">
        <v>0</v>
      </c>
      <c r="H141" s="54"/>
      <c r="I141" s="54"/>
      <c r="J141" s="54"/>
      <c r="K141" s="4" t="s">
        <v>606</v>
      </c>
    </row>
    <row r="142" spans="1:11" s="44" customFormat="1" ht="57.75" customHeight="1">
      <c r="A142" s="302"/>
      <c r="B142" s="276"/>
      <c r="C142" s="4" t="s">
        <v>389</v>
      </c>
      <c r="D142" s="4" t="s">
        <v>388</v>
      </c>
      <c r="E142" s="4" t="s">
        <v>417</v>
      </c>
      <c r="F142" s="4" t="s">
        <v>668</v>
      </c>
      <c r="G142" s="69"/>
      <c r="H142" s="54"/>
      <c r="I142" s="54"/>
      <c r="J142" s="54"/>
      <c r="K142" s="4" t="s">
        <v>308</v>
      </c>
    </row>
    <row r="143" spans="1:11" s="44" customFormat="1" ht="48">
      <c r="A143" s="302"/>
      <c r="B143" s="276"/>
      <c r="C143" s="4" t="s">
        <v>306</v>
      </c>
      <c r="D143" s="4" t="s">
        <v>307</v>
      </c>
      <c r="E143" s="4" t="s">
        <v>425</v>
      </c>
      <c r="F143" s="4" t="s">
        <v>669</v>
      </c>
      <c r="G143" s="58">
        <v>0</v>
      </c>
      <c r="H143" s="68">
        <v>1</v>
      </c>
      <c r="I143" s="4"/>
      <c r="J143" s="4"/>
      <c r="K143" s="4" t="s">
        <v>607</v>
      </c>
    </row>
    <row r="144" spans="1:11" s="44" customFormat="1" ht="72">
      <c r="A144" s="302"/>
      <c r="B144" s="297"/>
      <c r="C144" s="4" t="s">
        <v>697</v>
      </c>
      <c r="D144" s="4" t="s">
        <v>307</v>
      </c>
      <c r="E144" s="4" t="s">
        <v>425</v>
      </c>
      <c r="F144" s="4" t="s">
        <v>628</v>
      </c>
      <c r="G144" s="58">
        <v>0</v>
      </c>
      <c r="H144" s="68">
        <v>1</v>
      </c>
      <c r="I144" s="4"/>
      <c r="J144" s="4"/>
      <c r="K144" s="4" t="s">
        <v>607</v>
      </c>
    </row>
    <row r="145" spans="1:11" s="8" customFormat="1" ht="72">
      <c r="A145" s="302"/>
      <c r="B145" s="4" t="s">
        <v>309</v>
      </c>
      <c r="C145" s="4" t="s">
        <v>310</v>
      </c>
      <c r="D145" s="4" t="s">
        <v>311</v>
      </c>
      <c r="E145" s="4" t="s">
        <v>413</v>
      </c>
      <c r="F145" s="4" t="s">
        <v>434</v>
      </c>
      <c r="G145" s="58">
        <v>0</v>
      </c>
      <c r="H145" s="68">
        <v>1</v>
      </c>
      <c r="I145" s="4"/>
      <c r="J145" s="4"/>
      <c r="K145" s="4" t="s">
        <v>312</v>
      </c>
    </row>
    <row r="146" spans="1:11" s="8" customFormat="1" ht="48">
      <c r="A146" s="338" t="s">
        <v>84</v>
      </c>
      <c r="B146" s="276" t="s">
        <v>313</v>
      </c>
      <c r="C146" s="6" t="s">
        <v>314</v>
      </c>
      <c r="D146" s="4" t="s">
        <v>315</v>
      </c>
      <c r="E146" s="4">
        <v>1</v>
      </c>
      <c r="F146" s="4" t="s">
        <v>437</v>
      </c>
      <c r="G146" s="58">
        <v>0</v>
      </c>
      <c r="H146" s="58">
        <v>1</v>
      </c>
      <c r="I146" s="58"/>
      <c r="J146" s="134"/>
      <c r="K146" s="4" t="s">
        <v>316</v>
      </c>
    </row>
    <row r="147" spans="1:11" s="8" customFormat="1" ht="48" customHeight="1">
      <c r="A147" s="339"/>
      <c r="B147" s="285"/>
      <c r="C147" s="4" t="s">
        <v>317</v>
      </c>
      <c r="D147" s="4" t="s">
        <v>318</v>
      </c>
      <c r="E147" s="4" t="s">
        <v>422</v>
      </c>
      <c r="F147" s="4" t="s">
        <v>698</v>
      </c>
      <c r="G147" s="58">
        <v>0</v>
      </c>
      <c r="H147" s="68">
        <v>1</v>
      </c>
      <c r="I147" s="68"/>
      <c r="J147" s="132"/>
      <c r="K147" s="4" t="s">
        <v>319</v>
      </c>
    </row>
    <row r="148" spans="1:11" s="8" customFormat="1" ht="45" customHeight="1">
      <c r="A148" s="339"/>
      <c r="B148" s="285"/>
      <c r="C148" s="4" t="s">
        <v>320</v>
      </c>
      <c r="D148" s="4" t="s">
        <v>321</v>
      </c>
      <c r="E148" s="4">
        <v>1</v>
      </c>
      <c r="F148" s="4" t="s">
        <v>437</v>
      </c>
      <c r="G148" s="58">
        <v>0</v>
      </c>
      <c r="H148" s="58">
        <v>1</v>
      </c>
      <c r="I148" s="58"/>
      <c r="J148" s="134"/>
      <c r="K148" s="4" t="s">
        <v>322</v>
      </c>
    </row>
    <row r="149" spans="1:11" s="8" customFormat="1" ht="30.75" customHeight="1">
      <c r="A149" s="339"/>
      <c r="B149" s="285"/>
      <c r="C149" s="50" t="s">
        <v>323</v>
      </c>
      <c r="D149" s="50" t="s">
        <v>324</v>
      </c>
      <c r="E149" s="50">
        <v>1</v>
      </c>
      <c r="F149" s="4" t="s">
        <v>437</v>
      </c>
      <c r="G149" s="58">
        <v>0</v>
      </c>
      <c r="H149" s="58">
        <v>1</v>
      </c>
      <c r="I149" s="58"/>
      <c r="J149" s="134"/>
      <c r="K149" s="4" t="s">
        <v>325</v>
      </c>
    </row>
    <row r="150" spans="1:11" s="8" customFormat="1" ht="50.25" customHeight="1">
      <c r="A150" s="339"/>
      <c r="B150" s="297"/>
      <c r="C150" s="6" t="s">
        <v>71</v>
      </c>
      <c r="D150" s="6" t="s">
        <v>72</v>
      </c>
      <c r="E150" s="42">
        <v>1</v>
      </c>
      <c r="F150" s="50" t="s">
        <v>605</v>
      </c>
      <c r="G150" s="66">
        <v>0</v>
      </c>
      <c r="H150" s="27">
        <v>1</v>
      </c>
      <c r="I150" s="27"/>
      <c r="J150" s="27"/>
      <c r="K150" s="49" t="s">
        <v>69</v>
      </c>
    </row>
    <row r="151" spans="1:208" s="45" customFormat="1" ht="55.5" customHeight="1">
      <c r="A151" s="339"/>
      <c r="B151" s="49" t="s">
        <v>66</v>
      </c>
      <c r="C151" s="6" t="s">
        <v>67</v>
      </c>
      <c r="D151" s="6" t="s">
        <v>68</v>
      </c>
      <c r="E151" s="42">
        <v>1</v>
      </c>
      <c r="F151" s="50" t="s">
        <v>438</v>
      </c>
      <c r="G151" s="66">
        <v>0</v>
      </c>
      <c r="H151" s="27">
        <v>1</v>
      </c>
      <c r="I151" s="27"/>
      <c r="J151" s="27"/>
      <c r="K151" s="49" t="s">
        <v>334</v>
      </c>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row>
    <row r="152" spans="1:212" s="14" customFormat="1" ht="26.25" customHeight="1">
      <c r="A152" s="301" t="s">
        <v>205</v>
      </c>
      <c r="B152" s="301"/>
      <c r="C152" s="301"/>
      <c r="D152" s="301"/>
      <c r="E152" s="301"/>
      <c r="F152" s="301"/>
      <c r="G152" s="301"/>
      <c r="H152" s="301"/>
      <c r="I152" s="301"/>
      <c r="J152" s="301"/>
      <c r="K152" s="30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76" t="s">
        <v>526</v>
      </c>
      <c r="B153" s="276"/>
      <c r="C153" s="276"/>
      <c r="D153" s="276"/>
      <c r="E153" s="276"/>
      <c r="F153" s="276"/>
      <c r="G153" s="276"/>
      <c r="H153" s="276"/>
      <c r="I153" s="276"/>
      <c r="J153" s="276"/>
      <c r="K153" s="276"/>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2" customFormat="1" ht="35.25" customHeight="1">
      <c r="A154" s="46" t="s">
        <v>477</v>
      </c>
      <c r="B154" s="275" t="s">
        <v>479</v>
      </c>
      <c r="C154" s="275" t="s">
        <v>514</v>
      </c>
      <c r="D154" s="275" t="s">
        <v>3</v>
      </c>
      <c r="E154" s="275" t="s">
        <v>528</v>
      </c>
      <c r="F154" s="275"/>
      <c r="G154" s="275" t="s">
        <v>515</v>
      </c>
      <c r="H154" s="275"/>
      <c r="I154" s="275"/>
      <c r="J154" s="124"/>
      <c r="K154" s="275" t="s">
        <v>394</v>
      </c>
    </row>
    <row r="155" spans="1:11" s="2" customFormat="1" ht="36">
      <c r="A155" s="75" t="s">
        <v>478</v>
      </c>
      <c r="B155" s="275"/>
      <c r="C155" s="275"/>
      <c r="D155" s="275"/>
      <c r="E155" s="48" t="s">
        <v>392</v>
      </c>
      <c r="F155" s="48" t="s">
        <v>391</v>
      </c>
      <c r="G155" s="3" t="s">
        <v>516</v>
      </c>
      <c r="H155" s="3" t="s">
        <v>517</v>
      </c>
      <c r="I155" s="3" t="s">
        <v>396</v>
      </c>
      <c r="J155" s="3"/>
      <c r="K155" s="275"/>
    </row>
    <row r="156" spans="1:212" s="14" customFormat="1" ht="85.5" customHeight="1">
      <c r="A156" s="284" t="s">
        <v>147</v>
      </c>
      <c r="B156" s="49" t="s">
        <v>148</v>
      </c>
      <c r="C156" s="6" t="s">
        <v>149</v>
      </c>
      <c r="D156" s="6" t="s">
        <v>150</v>
      </c>
      <c r="E156" s="20">
        <v>5</v>
      </c>
      <c r="F156" s="6" t="s">
        <v>440</v>
      </c>
      <c r="G156" s="20">
        <v>0</v>
      </c>
      <c r="H156" s="68">
        <v>1</v>
      </c>
      <c r="I156" s="20"/>
      <c r="J156" s="131"/>
      <c r="K156" s="49"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85"/>
      <c r="B157" s="49" t="s">
        <v>152</v>
      </c>
      <c r="C157" s="6" t="s">
        <v>153</v>
      </c>
      <c r="D157" s="6" t="s">
        <v>154</v>
      </c>
      <c r="E157" s="58">
        <v>0</v>
      </c>
      <c r="F157" s="20" t="s">
        <v>513</v>
      </c>
      <c r="G157" s="58">
        <v>0</v>
      </c>
      <c r="H157" s="68">
        <v>1</v>
      </c>
      <c r="I157" s="94"/>
      <c r="J157" s="94"/>
      <c r="K157" s="49"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85"/>
      <c r="B158" s="49" t="s">
        <v>342</v>
      </c>
      <c r="C158" s="49" t="s">
        <v>156</v>
      </c>
      <c r="D158" s="6" t="s">
        <v>157</v>
      </c>
      <c r="E158" s="58">
        <v>1</v>
      </c>
      <c r="F158" s="49" t="s">
        <v>505</v>
      </c>
      <c r="G158" s="58">
        <v>0</v>
      </c>
      <c r="H158" s="68">
        <v>1</v>
      </c>
      <c r="I158" s="20"/>
      <c r="J158" s="131"/>
      <c r="K158" s="49"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85"/>
      <c r="B159" s="49" t="s">
        <v>159</v>
      </c>
      <c r="C159" s="4" t="s">
        <v>160</v>
      </c>
      <c r="D159" s="4" t="s">
        <v>161</v>
      </c>
      <c r="E159" s="58">
        <v>1</v>
      </c>
      <c r="F159" s="49" t="s">
        <v>506</v>
      </c>
      <c r="G159" s="58">
        <v>0</v>
      </c>
      <c r="H159" s="68">
        <v>1</v>
      </c>
      <c r="I159" s="20"/>
      <c r="J159" s="131"/>
      <c r="K159" s="49"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85"/>
      <c r="B160" s="50" t="s">
        <v>162</v>
      </c>
      <c r="C160" s="50" t="s">
        <v>163</v>
      </c>
      <c r="D160" s="4" t="s">
        <v>164</v>
      </c>
      <c r="E160" s="70" t="s">
        <v>441</v>
      </c>
      <c r="F160" s="49" t="s">
        <v>466</v>
      </c>
      <c r="G160" s="58">
        <v>0</v>
      </c>
      <c r="H160" s="68">
        <v>1</v>
      </c>
      <c r="I160" s="20"/>
      <c r="J160" s="131"/>
      <c r="K160" s="49" t="s">
        <v>158</v>
      </c>
    </row>
    <row r="161" spans="1:11" ht="108">
      <c r="A161" s="285"/>
      <c r="B161" s="71" t="s">
        <v>165</v>
      </c>
      <c r="C161" s="72" t="s">
        <v>166</v>
      </c>
      <c r="D161" s="4" t="s">
        <v>167</v>
      </c>
      <c r="E161" s="58">
        <v>3</v>
      </c>
      <c r="F161" s="49" t="s">
        <v>608</v>
      </c>
      <c r="G161" s="58">
        <v>0</v>
      </c>
      <c r="H161" s="58">
        <v>3</v>
      </c>
      <c r="I161" s="20"/>
      <c r="J161" s="131"/>
      <c r="K161" s="55" t="s">
        <v>168</v>
      </c>
    </row>
    <row r="162" spans="1:11" ht="84">
      <c r="A162" s="285"/>
      <c r="B162" s="71" t="s">
        <v>169</v>
      </c>
      <c r="C162" s="72" t="s">
        <v>170</v>
      </c>
      <c r="D162" s="4" t="s">
        <v>171</v>
      </c>
      <c r="E162" s="58">
        <v>1</v>
      </c>
      <c r="F162" s="49" t="s">
        <v>442</v>
      </c>
      <c r="G162" s="58">
        <v>0</v>
      </c>
      <c r="H162" s="58">
        <v>1</v>
      </c>
      <c r="I162" s="20"/>
      <c r="J162" s="131"/>
      <c r="K162" s="55" t="s">
        <v>103</v>
      </c>
    </row>
    <row r="163" spans="1:11" ht="108">
      <c r="A163" s="300" t="s">
        <v>439</v>
      </c>
      <c r="B163" s="73" t="s">
        <v>341</v>
      </c>
      <c r="C163" s="18" t="s">
        <v>172</v>
      </c>
      <c r="D163" s="4" t="s">
        <v>173</v>
      </c>
      <c r="E163" s="58">
        <v>1</v>
      </c>
      <c r="F163" s="20" t="s">
        <v>512</v>
      </c>
      <c r="G163" s="58">
        <v>0</v>
      </c>
      <c r="H163" s="58">
        <v>1</v>
      </c>
      <c r="I163" s="98"/>
      <c r="J163" s="98"/>
      <c r="K163" s="55" t="s">
        <v>174</v>
      </c>
    </row>
    <row r="164" spans="1:212" ht="56.25" customHeight="1">
      <c r="A164" s="300"/>
      <c r="B164" s="26" t="s">
        <v>175</v>
      </c>
      <c r="C164" s="18" t="s">
        <v>329</v>
      </c>
      <c r="D164" s="4" t="s">
        <v>206</v>
      </c>
      <c r="E164" s="20" t="s">
        <v>511</v>
      </c>
      <c r="F164" s="49" t="s">
        <v>443</v>
      </c>
      <c r="G164" s="58">
        <v>0</v>
      </c>
      <c r="H164" s="68">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300"/>
      <c r="B165" s="49" t="s">
        <v>617</v>
      </c>
      <c r="C165" s="50" t="s">
        <v>618</v>
      </c>
      <c r="D165" s="4" t="s">
        <v>177</v>
      </c>
      <c r="E165" s="4">
        <v>1</v>
      </c>
      <c r="F165" s="50" t="s">
        <v>622</v>
      </c>
      <c r="G165" s="58">
        <v>0</v>
      </c>
      <c r="H165" s="58">
        <v>1</v>
      </c>
      <c r="I165" s="98"/>
      <c r="J165" s="98"/>
      <c r="K165" s="55" t="s">
        <v>178</v>
      </c>
    </row>
    <row r="166" spans="1:11" ht="216" customHeight="1">
      <c r="A166" s="300"/>
      <c r="B166" s="310" t="s">
        <v>179</v>
      </c>
      <c r="C166" s="309" t="s">
        <v>180</v>
      </c>
      <c r="D166" s="4" t="s">
        <v>176</v>
      </c>
      <c r="E166" s="4" t="s">
        <v>620</v>
      </c>
      <c r="F166" s="120" t="s">
        <v>699</v>
      </c>
      <c r="G166" s="58">
        <v>0</v>
      </c>
      <c r="H166" s="68">
        <v>1</v>
      </c>
      <c r="I166" s="50"/>
      <c r="J166" s="125"/>
      <c r="K166" s="55" t="s">
        <v>621</v>
      </c>
    </row>
    <row r="167" spans="1:11" ht="132.75" customHeight="1">
      <c r="A167" s="300"/>
      <c r="B167" s="310"/>
      <c r="C167" s="309"/>
      <c r="D167" s="4" t="s">
        <v>176</v>
      </c>
      <c r="E167" s="4" t="s">
        <v>510</v>
      </c>
      <c r="F167" s="120" t="s">
        <v>619</v>
      </c>
      <c r="G167" s="58">
        <v>0</v>
      </c>
      <c r="H167" s="68">
        <v>1</v>
      </c>
      <c r="I167" s="50"/>
      <c r="J167" s="125"/>
      <c r="K167" s="55" t="s">
        <v>621</v>
      </c>
    </row>
    <row r="168" spans="1:11" ht="120">
      <c r="A168" s="300"/>
      <c r="B168" s="74" t="s">
        <v>181</v>
      </c>
      <c r="C168" s="50" t="s">
        <v>182</v>
      </c>
      <c r="D168" s="4" t="s">
        <v>507</v>
      </c>
      <c r="E168" s="4">
        <v>1</v>
      </c>
      <c r="F168" s="49" t="s">
        <v>509</v>
      </c>
      <c r="G168" s="58">
        <v>0</v>
      </c>
      <c r="H168" s="58">
        <v>1</v>
      </c>
      <c r="I168" s="98"/>
      <c r="J168" s="98"/>
      <c r="K168" s="55" t="s">
        <v>508</v>
      </c>
    </row>
    <row r="169" spans="1:11" ht="108">
      <c r="A169" s="300"/>
      <c r="B169" s="50" t="s">
        <v>183</v>
      </c>
      <c r="C169" s="50" t="s">
        <v>184</v>
      </c>
      <c r="D169" s="4" t="s">
        <v>176</v>
      </c>
      <c r="E169" s="4" t="s">
        <v>419</v>
      </c>
      <c r="F169" s="49" t="s">
        <v>444</v>
      </c>
      <c r="G169" s="58">
        <v>0</v>
      </c>
      <c r="H169" s="68" t="s">
        <v>510</v>
      </c>
      <c r="I169" s="49"/>
      <c r="J169" s="126"/>
      <c r="K169" s="55" t="s">
        <v>174</v>
      </c>
    </row>
    <row r="170" spans="1:11" ht="48">
      <c r="A170" s="300"/>
      <c r="B170" s="50" t="s">
        <v>185</v>
      </c>
      <c r="C170" s="50" t="s">
        <v>186</v>
      </c>
      <c r="D170" s="50" t="s">
        <v>187</v>
      </c>
      <c r="E170" s="50">
        <v>1</v>
      </c>
      <c r="F170" s="49" t="s">
        <v>700</v>
      </c>
      <c r="G170" s="58">
        <v>0</v>
      </c>
      <c r="H170" s="58">
        <v>1</v>
      </c>
      <c r="I170" s="98"/>
      <c r="J170" s="98"/>
      <c r="K170" s="55" t="s">
        <v>174</v>
      </c>
    </row>
    <row r="171" spans="1:11" ht="48">
      <c r="A171" s="300"/>
      <c r="B171" s="50" t="s">
        <v>188</v>
      </c>
      <c r="C171" s="49" t="s">
        <v>189</v>
      </c>
      <c r="D171" s="50" t="s">
        <v>190</v>
      </c>
      <c r="E171" s="50" t="s">
        <v>436</v>
      </c>
      <c r="F171" s="49" t="s">
        <v>445</v>
      </c>
      <c r="G171" s="58">
        <v>0</v>
      </c>
      <c r="H171" s="50" t="s">
        <v>436</v>
      </c>
      <c r="I171" s="49"/>
      <c r="J171" s="126"/>
      <c r="K171" s="55" t="s">
        <v>174</v>
      </c>
    </row>
    <row r="172" spans="1:11" ht="36">
      <c r="A172" s="300"/>
      <c r="B172" s="50" t="s">
        <v>191</v>
      </c>
      <c r="C172" s="50" t="s">
        <v>192</v>
      </c>
      <c r="D172" s="71" t="s">
        <v>193</v>
      </c>
      <c r="E172" s="71">
        <v>1</v>
      </c>
      <c r="F172" s="49" t="s">
        <v>447</v>
      </c>
      <c r="G172" s="58">
        <v>0</v>
      </c>
      <c r="H172" s="58">
        <v>1</v>
      </c>
      <c r="I172" s="49"/>
      <c r="J172" s="126"/>
      <c r="K172" s="55" t="s">
        <v>174</v>
      </c>
    </row>
    <row r="173" spans="1:11" ht="48">
      <c r="A173" s="300"/>
      <c r="B173" s="50" t="s">
        <v>194</v>
      </c>
      <c r="C173" s="50" t="s">
        <v>195</v>
      </c>
      <c r="D173" s="49" t="s">
        <v>196</v>
      </c>
      <c r="E173" s="49">
        <v>1</v>
      </c>
      <c r="F173" s="74" t="s">
        <v>609</v>
      </c>
      <c r="G173" s="20">
        <v>0</v>
      </c>
      <c r="H173" s="20">
        <v>1</v>
      </c>
      <c r="I173" s="49"/>
      <c r="J173" s="126"/>
      <c r="K173" s="55" t="s">
        <v>174</v>
      </c>
    </row>
    <row r="174" spans="1:11" ht="36">
      <c r="A174" s="300" t="s">
        <v>197</v>
      </c>
      <c r="B174" s="26" t="s">
        <v>198</v>
      </c>
      <c r="C174" s="52" t="s">
        <v>199</v>
      </c>
      <c r="D174" s="53" t="s">
        <v>200</v>
      </c>
      <c r="E174" s="53" t="s">
        <v>572</v>
      </c>
      <c r="F174" s="97"/>
      <c r="G174" s="99">
        <v>0</v>
      </c>
      <c r="H174" s="96">
        <v>1</v>
      </c>
      <c r="I174" s="99"/>
      <c r="J174" s="131"/>
      <c r="K174" s="55" t="s">
        <v>201</v>
      </c>
    </row>
    <row r="175" spans="1:11" ht="60">
      <c r="A175" s="285"/>
      <c r="B175" s="52" t="s">
        <v>202</v>
      </c>
      <c r="C175" s="52" t="s">
        <v>203</v>
      </c>
      <c r="D175" s="52" t="s">
        <v>176</v>
      </c>
      <c r="E175" s="99" t="s">
        <v>422</v>
      </c>
      <c r="F175" s="56" t="s">
        <v>467</v>
      </c>
      <c r="G175" s="99">
        <v>0</v>
      </c>
      <c r="H175" s="19">
        <v>1</v>
      </c>
      <c r="I175" s="98"/>
      <c r="J175" s="98"/>
      <c r="K175" s="55" t="s">
        <v>168</v>
      </c>
    </row>
    <row r="176" spans="1:11" ht="72">
      <c r="A176" s="285"/>
      <c r="B176" s="72" t="s">
        <v>268</v>
      </c>
      <c r="C176" s="72" t="s">
        <v>271</v>
      </c>
      <c r="D176" s="52" t="s">
        <v>269</v>
      </c>
      <c r="E176" s="52" t="s">
        <v>573</v>
      </c>
      <c r="F176" s="97"/>
      <c r="G176" s="99">
        <v>0</v>
      </c>
      <c r="H176" s="19">
        <v>1</v>
      </c>
      <c r="I176" s="99"/>
      <c r="J176" s="131"/>
      <c r="K176" s="55" t="s">
        <v>204</v>
      </c>
    </row>
    <row r="177" spans="1:11" ht="36">
      <c r="A177" s="285"/>
      <c r="B177" s="53" t="s">
        <v>66</v>
      </c>
      <c r="C177" s="59" t="s">
        <v>67</v>
      </c>
      <c r="D177" s="59" t="s">
        <v>68</v>
      </c>
      <c r="E177" s="42">
        <v>0.8</v>
      </c>
      <c r="F177" s="4" t="s">
        <v>446</v>
      </c>
      <c r="G177" s="66">
        <v>0</v>
      </c>
      <c r="H177" s="27">
        <v>1</v>
      </c>
      <c r="I177" s="27"/>
      <c r="J177" s="27"/>
      <c r="K177" s="53" t="s">
        <v>69</v>
      </c>
    </row>
    <row r="178" spans="1:11" ht="72">
      <c r="A178" s="285"/>
      <c r="B178" s="53" t="s">
        <v>70</v>
      </c>
      <c r="C178" s="59" t="s">
        <v>71</v>
      </c>
      <c r="D178" s="59" t="s">
        <v>72</v>
      </c>
      <c r="E178" s="42">
        <v>1</v>
      </c>
      <c r="F178" s="4" t="s">
        <v>409</v>
      </c>
      <c r="G178" s="66">
        <v>0</v>
      </c>
      <c r="H178" s="27">
        <v>1</v>
      </c>
      <c r="I178" s="27"/>
      <c r="J178" s="27"/>
      <c r="K178" s="53" t="s">
        <v>69</v>
      </c>
    </row>
    <row r="179" spans="1:11" ht="12">
      <c r="A179" s="101"/>
      <c r="B179" s="101"/>
      <c r="C179" s="108"/>
      <c r="D179" s="109"/>
      <c r="E179" s="109"/>
      <c r="F179" s="109"/>
      <c r="G179" s="110"/>
      <c r="H179" s="111"/>
      <c r="I179" s="111"/>
      <c r="J179" s="111"/>
      <c r="K179" s="108"/>
    </row>
    <row r="180" spans="1:11" ht="27.75" customHeight="1">
      <c r="A180" s="289" t="s">
        <v>86</v>
      </c>
      <c r="B180" s="289"/>
      <c r="C180" s="289"/>
      <c r="D180" s="289"/>
      <c r="E180" s="289"/>
      <c r="F180" s="289"/>
      <c r="G180" s="289"/>
      <c r="H180" s="289"/>
      <c r="I180" s="289"/>
      <c r="J180" s="289"/>
      <c r="K180" s="289"/>
    </row>
    <row r="181" spans="1:11" ht="24" customHeight="1">
      <c r="A181" s="299" t="s">
        <v>87</v>
      </c>
      <c r="B181" s="299"/>
      <c r="C181" s="299"/>
      <c r="D181" s="299"/>
      <c r="E181" s="299"/>
      <c r="F181" s="299"/>
      <c r="G181" s="299"/>
      <c r="H181" s="299"/>
      <c r="I181" s="299"/>
      <c r="J181" s="299"/>
      <c r="K181" s="299"/>
    </row>
    <row r="182" spans="1:11" s="2" customFormat="1" ht="35.25" customHeight="1">
      <c r="A182" s="75" t="s">
        <v>477</v>
      </c>
      <c r="B182" s="275" t="s">
        <v>479</v>
      </c>
      <c r="C182" s="275" t="s">
        <v>514</v>
      </c>
      <c r="D182" s="275" t="s">
        <v>3</v>
      </c>
      <c r="E182" s="275" t="s">
        <v>528</v>
      </c>
      <c r="F182" s="275"/>
      <c r="G182" s="275" t="s">
        <v>515</v>
      </c>
      <c r="H182" s="275"/>
      <c r="I182" s="275"/>
      <c r="J182" s="124"/>
      <c r="K182" s="275" t="s">
        <v>394</v>
      </c>
    </row>
    <row r="183" spans="1:11" s="2" customFormat="1" ht="36">
      <c r="A183" s="75" t="s">
        <v>478</v>
      </c>
      <c r="B183" s="275"/>
      <c r="C183" s="275"/>
      <c r="D183" s="275"/>
      <c r="E183" s="48" t="s">
        <v>392</v>
      </c>
      <c r="F183" s="48" t="s">
        <v>391</v>
      </c>
      <c r="G183" s="3" t="s">
        <v>516</v>
      </c>
      <c r="H183" s="3" t="s">
        <v>517</v>
      </c>
      <c r="I183" s="3" t="s">
        <v>396</v>
      </c>
      <c r="J183" s="3"/>
      <c r="K183" s="275"/>
    </row>
    <row r="184" spans="1:11" ht="72">
      <c r="A184" s="290" t="s">
        <v>88</v>
      </c>
      <c r="B184" s="50" t="s">
        <v>89</v>
      </c>
      <c r="C184" s="50" t="s">
        <v>90</v>
      </c>
      <c r="D184" s="50" t="s">
        <v>116</v>
      </c>
      <c r="E184" s="82">
        <v>1</v>
      </c>
      <c r="F184" s="83" t="s">
        <v>473</v>
      </c>
      <c r="G184" s="19">
        <v>0</v>
      </c>
      <c r="H184" s="82">
        <v>1</v>
      </c>
      <c r="I184" s="32"/>
      <c r="J184" s="32"/>
      <c r="K184" s="100" t="s">
        <v>91</v>
      </c>
    </row>
    <row r="185" spans="1:11" ht="80.25" customHeight="1">
      <c r="A185" s="290"/>
      <c r="B185" s="50" t="s">
        <v>92</v>
      </c>
      <c r="C185" s="50" t="s">
        <v>93</v>
      </c>
      <c r="D185" s="50" t="s">
        <v>94</v>
      </c>
      <c r="E185" s="70" t="s">
        <v>537</v>
      </c>
      <c r="F185" s="84" t="s">
        <v>538</v>
      </c>
      <c r="G185" s="19">
        <v>0</v>
      </c>
      <c r="H185" s="82">
        <v>1</v>
      </c>
      <c r="I185" s="58"/>
      <c r="J185" s="134"/>
      <c r="K185" s="100" t="s">
        <v>539</v>
      </c>
    </row>
    <row r="186" spans="1:11" ht="88.5" customHeight="1">
      <c r="A186" s="290"/>
      <c r="B186" s="50" t="s">
        <v>95</v>
      </c>
      <c r="C186" s="50" t="s">
        <v>701</v>
      </c>
      <c r="D186" s="50" t="s">
        <v>96</v>
      </c>
      <c r="E186" s="70" t="s">
        <v>540</v>
      </c>
      <c r="F186" s="84" t="s">
        <v>702</v>
      </c>
      <c r="G186" s="19">
        <v>0.1</v>
      </c>
      <c r="H186" s="82">
        <v>1</v>
      </c>
      <c r="I186" s="4"/>
      <c r="J186" s="4"/>
      <c r="K186" s="50" t="s">
        <v>539</v>
      </c>
    </row>
    <row r="187" spans="1:11" ht="72">
      <c r="A187" s="290"/>
      <c r="B187" s="50" t="s">
        <v>97</v>
      </c>
      <c r="C187" s="50" t="s">
        <v>98</v>
      </c>
      <c r="D187" s="50" t="s">
        <v>99</v>
      </c>
      <c r="E187" s="70" t="s">
        <v>449</v>
      </c>
      <c r="F187" s="84" t="s">
        <v>703</v>
      </c>
      <c r="G187" s="19">
        <v>0</v>
      </c>
      <c r="H187" s="82">
        <v>1</v>
      </c>
      <c r="I187" s="32"/>
      <c r="J187" s="32"/>
      <c r="K187" s="50" t="s">
        <v>539</v>
      </c>
    </row>
    <row r="188" spans="1:11" ht="113.25" customHeight="1">
      <c r="A188" s="290"/>
      <c r="B188" s="50" t="s">
        <v>100</v>
      </c>
      <c r="C188" s="50" t="s">
        <v>101</v>
      </c>
      <c r="D188" s="50" t="s">
        <v>102</v>
      </c>
      <c r="E188" s="34" t="s">
        <v>541</v>
      </c>
      <c r="F188" s="85" t="s">
        <v>542</v>
      </c>
      <c r="G188" s="19">
        <v>0</v>
      </c>
      <c r="H188" s="82">
        <v>1</v>
      </c>
      <c r="I188" s="32"/>
      <c r="J188" s="32"/>
      <c r="K188" s="50" t="s">
        <v>103</v>
      </c>
    </row>
    <row r="189" spans="1:11" ht="120" customHeight="1">
      <c r="A189" s="290"/>
      <c r="B189" s="50" t="s">
        <v>104</v>
      </c>
      <c r="C189" s="50" t="s">
        <v>105</v>
      </c>
      <c r="D189" s="50" t="s">
        <v>117</v>
      </c>
      <c r="E189" s="34" t="s">
        <v>417</v>
      </c>
      <c r="F189" s="50" t="s">
        <v>543</v>
      </c>
      <c r="G189" s="19">
        <v>0</v>
      </c>
      <c r="H189" s="82">
        <v>1</v>
      </c>
      <c r="I189" s="34"/>
      <c r="J189" s="34"/>
      <c r="K189" s="50" t="s">
        <v>103</v>
      </c>
    </row>
    <row r="190" spans="1:11" ht="144" customHeight="1">
      <c r="A190" s="290"/>
      <c r="B190" s="50"/>
      <c r="C190" s="50" t="s">
        <v>106</v>
      </c>
      <c r="D190" s="50" t="s">
        <v>107</v>
      </c>
      <c r="E190" s="70" t="s">
        <v>544</v>
      </c>
      <c r="F190" s="119" t="s">
        <v>704</v>
      </c>
      <c r="G190" s="19">
        <v>0</v>
      </c>
      <c r="H190" s="82">
        <v>1</v>
      </c>
      <c r="I190" s="37"/>
      <c r="J190" s="37"/>
      <c r="K190" s="50" t="s">
        <v>330</v>
      </c>
    </row>
    <row r="191" spans="1:11" ht="128.25" customHeight="1">
      <c r="A191" s="290"/>
      <c r="B191" s="50" t="s">
        <v>108</v>
      </c>
      <c r="C191" s="50" t="s">
        <v>109</v>
      </c>
      <c r="D191" s="50" t="s">
        <v>110</v>
      </c>
      <c r="E191" s="34" t="s">
        <v>448</v>
      </c>
      <c r="F191" s="119" t="s">
        <v>549</v>
      </c>
      <c r="G191" s="19">
        <v>0</v>
      </c>
      <c r="H191" s="19">
        <v>0</v>
      </c>
      <c r="I191" s="84"/>
      <c r="J191" s="84"/>
      <c r="K191" s="50" t="s">
        <v>111</v>
      </c>
    </row>
    <row r="192" spans="1:11" s="8" customFormat="1" ht="148.5" customHeight="1">
      <c r="A192" s="290"/>
      <c r="B192" s="276" t="s">
        <v>112</v>
      </c>
      <c r="C192" s="276" t="s">
        <v>113</v>
      </c>
      <c r="D192" s="50" t="s">
        <v>114</v>
      </c>
      <c r="E192" s="66">
        <v>1</v>
      </c>
      <c r="F192" s="50" t="s">
        <v>705</v>
      </c>
      <c r="G192" s="19">
        <v>0</v>
      </c>
      <c r="H192" s="82">
        <v>1</v>
      </c>
      <c r="I192" s="38"/>
      <c r="J192" s="38"/>
      <c r="K192" s="49" t="s">
        <v>545</v>
      </c>
    </row>
    <row r="193" spans="1:11" s="8" customFormat="1" ht="132">
      <c r="A193" s="50"/>
      <c r="B193" s="276"/>
      <c r="C193" s="276"/>
      <c r="D193" s="50" t="s">
        <v>115</v>
      </c>
      <c r="E193" s="27">
        <v>1</v>
      </c>
      <c r="F193" s="86" t="s">
        <v>546</v>
      </c>
      <c r="G193" s="19">
        <v>0</v>
      </c>
      <c r="H193" s="82">
        <v>1</v>
      </c>
      <c r="I193" s="37"/>
      <c r="J193" s="37"/>
      <c r="K193" s="49" t="s">
        <v>474</v>
      </c>
    </row>
    <row r="194" spans="1:11" s="8" customFormat="1" ht="48" customHeight="1">
      <c r="A194" s="295"/>
      <c r="B194" s="53" t="s">
        <v>66</v>
      </c>
      <c r="C194" s="55" t="s">
        <v>67</v>
      </c>
      <c r="D194" s="59" t="s">
        <v>68</v>
      </c>
      <c r="E194" s="82">
        <v>1</v>
      </c>
      <c r="F194" s="86" t="s">
        <v>547</v>
      </c>
      <c r="G194" s="19">
        <v>0</v>
      </c>
      <c r="H194" s="82">
        <v>1</v>
      </c>
      <c r="I194" s="39"/>
      <c r="J194" s="39"/>
      <c r="K194" s="52" t="s">
        <v>103</v>
      </c>
    </row>
    <row r="195" spans="1:11" ht="60">
      <c r="A195" s="295"/>
      <c r="B195" s="53" t="s">
        <v>70</v>
      </c>
      <c r="C195" s="55" t="s">
        <v>71</v>
      </c>
      <c r="D195" s="59" t="s">
        <v>72</v>
      </c>
      <c r="E195" s="82">
        <v>1</v>
      </c>
      <c r="F195" s="86" t="s">
        <v>548</v>
      </c>
      <c r="G195" s="19">
        <v>0</v>
      </c>
      <c r="H195" s="82">
        <v>1</v>
      </c>
      <c r="I195" s="39"/>
      <c r="J195" s="39"/>
      <c r="K195" s="52" t="s">
        <v>103</v>
      </c>
    </row>
    <row r="196" spans="1:11" ht="12.75">
      <c r="A196" s="112"/>
      <c r="B196" s="113"/>
      <c r="C196" s="114"/>
      <c r="D196" s="115"/>
      <c r="E196" s="115"/>
      <c r="F196" s="115"/>
      <c r="G196" s="116"/>
      <c r="H196" s="117"/>
      <c r="I196" s="117"/>
      <c r="J196" s="117"/>
      <c r="K196" s="113"/>
    </row>
    <row r="197" spans="1:11" ht="32.25" customHeight="1">
      <c r="A197" s="289" t="s">
        <v>326</v>
      </c>
      <c r="B197" s="289"/>
      <c r="C197" s="289"/>
      <c r="D197" s="289"/>
      <c r="E197" s="289"/>
      <c r="F197" s="289"/>
      <c r="G197" s="289"/>
      <c r="H197" s="289"/>
      <c r="I197" s="289"/>
      <c r="J197" s="289"/>
      <c r="K197" s="289"/>
    </row>
    <row r="198" spans="1:11" s="2" customFormat="1" ht="35.25" customHeight="1">
      <c r="A198" s="46" t="s">
        <v>477</v>
      </c>
      <c r="B198" s="275" t="s">
        <v>479</v>
      </c>
      <c r="C198" s="275" t="s">
        <v>514</v>
      </c>
      <c r="D198" s="275" t="s">
        <v>3</v>
      </c>
      <c r="E198" s="275" t="s">
        <v>528</v>
      </c>
      <c r="F198" s="275"/>
      <c r="G198" s="275" t="s">
        <v>515</v>
      </c>
      <c r="H198" s="275"/>
      <c r="I198" s="275"/>
      <c r="J198" s="124"/>
      <c r="K198" s="275" t="s">
        <v>394</v>
      </c>
    </row>
    <row r="199" spans="1:11" s="2" customFormat="1" ht="36">
      <c r="A199" s="75" t="s">
        <v>478</v>
      </c>
      <c r="B199" s="275"/>
      <c r="C199" s="275"/>
      <c r="D199" s="275"/>
      <c r="E199" s="48" t="s">
        <v>392</v>
      </c>
      <c r="F199" s="48" t="s">
        <v>391</v>
      </c>
      <c r="G199" s="3" t="s">
        <v>516</v>
      </c>
      <c r="H199" s="3" t="s">
        <v>517</v>
      </c>
      <c r="I199" s="3" t="s">
        <v>396</v>
      </c>
      <c r="J199" s="3"/>
      <c r="K199" s="275"/>
    </row>
    <row r="200" spans="1:11" ht="54" customHeight="1">
      <c r="A200" s="293" t="s">
        <v>242</v>
      </c>
      <c r="B200" s="4" t="s">
        <v>74</v>
      </c>
      <c r="C200" s="52" t="s">
        <v>575</v>
      </c>
      <c r="D200" s="52" t="s">
        <v>576</v>
      </c>
      <c r="E200" s="99">
        <v>1</v>
      </c>
      <c r="F200" s="56" t="s">
        <v>577</v>
      </c>
      <c r="G200" s="99">
        <v>0</v>
      </c>
      <c r="H200" s="99">
        <v>1</v>
      </c>
      <c r="I200" s="99"/>
      <c r="J200" s="131"/>
      <c r="K200" s="54" t="s">
        <v>578</v>
      </c>
    </row>
    <row r="201" spans="1:11" ht="54" customHeight="1">
      <c r="A201" s="294"/>
      <c r="B201" s="52" t="s">
        <v>75</v>
      </c>
      <c r="C201" s="52" t="s">
        <v>118</v>
      </c>
      <c r="D201" s="52" t="s">
        <v>270</v>
      </c>
      <c r="E201" s="96" t="s">
        <v>579</v>
      </c>
      <c r="F201" s="52"/>
      <c r="G201" s="95">
        <v>0</v>
      </c>
      <c r="H201" s="96">
        <v>1</v>
      </c>
      <c r="I201" s="52"/>
      <c r="J201" s="125"/>
      <c r="K201" s="54" t="s">
        <v>578</v>
      </c>
    </row>
    <row r="202" spans="1:11" ht="70.5" customHeight="1">
      <c r="A202" s="294"/>
      <c r="B202" s="52" t="s">
        <v>76</v>
      </c>
      <c r="C202" s="52" t="s">
        <v>77</v>
      </c>
      <c r="D202" s="52" t="s">
        <v>580</v>
      </c>
      <c r="E202" s="96" t="s">
        <v>581</v>
      </c>
      <c r="F202" s="52" t="s">
        <v>582</v>
      </c>
      <c r="G202" s="95">
        <v>0</v>
      </c>
      <c r="H202" s="96">
        <v>1</v>
      </c>
      <c r="I202" s="52"/>
      <c r="J202" s="125"/>
      <c r="K202" s="54" t="s">
        <v>578</v>
      </c>
    </row>
    <row r="203" spans="1:11" ht="52.5" customHeight="1">
      <c r="A203" s="294"/>
      <c r="B203" s="276" t="s">
        <v>119</v>
      </c>
      <c r="C203" s="52" t="s">
        <v>79</v>
      </c>
      <c r="D203" s="52" t="s">
        <v>583</v>
      </c>
      <c r="E203" s="96" t="s">
        <v>584</v>
      </c>
      <c r="F203" s="52" t="s">
        <v>585</v>
      </c>
      <c r="G203" s="95">
        <v>0</v>
      </c>
      <c r="H203" s="96">
        <v>1</v>
      </c>
      <c r="I203" s="96"/>
      <c r="J203" s="132"/>
      <c r="K203" s="54" t="s">
        <v>78</v>
      </c>
    </row>
    <row r="204" spans="1:11" ht="96">
      <c r="A204" s="294"/>
      <c r="B204" s="285"/>
      <c r="C204" s="52" t="s">
        <v>344</v>
      </c>
      <c r="D204" s="52" t="s">
        <v>586</v>
      </c>
      <c r="E204" s="19">
        <f>1000/5000</f>
        <v>0.2</v>
      </c>
      <c r="F204" s="52" t="s">
        <v>587</v>
      </c>
      <c r="G204" s="96">
        <v>0.8</v>
      </c>
      <c r="H204" s="96">
        <v>1</v>
      </c>
      <c r="I204" s="96"/>
      <c r="J204" s="132"/>
      <c r="K204" s="54" t="s">
        <v>78</v>
      </c>
    </row>
    <row r="205" spans="1:11" ht="72">
      <c r="A205" s="294"/>
      <c r="B205" s="52" t="s">
        <v>80</v>
      </c>
      <c r="C205" s="52" t="s">
        <v>81</v>
      </c>
      <c r="D205" s="52" t="s">
        <v>590</v>
      </c>
      <c r="E205" s="96">
        <v>1</v>
      </c>
      <c r="F205" s="52"/>
      <c r="G205" s="95">
        <v>0</v>
      </c>
      <c r="H205" s="96">
        <v>1</v>
      </c>
      <c r="I205" s="96"/>
      <c r="J205" s="132"/>
      <c r="K205" s="54" t="s">
        <v>78</v>
      </c>
    </row>
    <row r="206" spans="1:11" ht="165.75" customHeight="1">
      <c r="A206" s="294"/>
      <c r="B206" s="52" t="s">
        <v>82</v>
      </c>
      <c r="C206" s="52" t="s">
        <v>83</v>
      </c>
      <c r="D206" s="52" t="s">
        <v>588</v>
      </c>
      <c r="E206" s="96">
        <v>1</v>
      </c>
      <c r="F206" s="52" t="s">
        <v>591</v>
      </c>
      <c r="G206" s="95">
        <v>0</v>
      </c>
      <c r="H206" s="96">
        <v>1</v>
      </c>
      <c r="I206" s="52"/>
      <c r="J206" s="125"/>
      <c r="K206" s="54" t="s">
        <v>578</v>
      </c>
    </row>
    <row r="207" spans="1:11" ht="64.5" customHeight="1">
      <c r="A207" s="294"/>
      <c r="B207" s="53" t="s">
        <v>66</v>
      </c>
      <c r="C207" s="59" t="s">
        <v>67</v>
      </c>
      <c r="D207" s="59" t="s">
        <v>68</v>
      </c>
      <c r="E207" s="27">
        <v>0.4</v>
      </c>
      <c r="F207" s="97" t="s">
        <v>589</v>
      </c>
      <c r="G207" s="66">
        <v>0</v>
      </c>
      <c r="H207" s="27">
        <v>1</v>
      </c>
      <c r="I207" s="27"/>
      <c r="J207" s="27"/>
      <c r="K207" s="53" t="s">
        <v>69</v>
      </c>
    </row>
    <row r="208" spans="1:11" ht="59.25" customHeight="1">
      <c r="A208" s="294"/>
      <c r="B208" s="53" t="s">
        <v>70</v>
      </c>
      <c r="C208" s="59" t="s">
        <v>71</v>
      </c>
      <c r="D208" s="59" t="s">
        <v>72</v>
      </c>
      <c r="E208" s="27">
        <v>1</v>
      </c>
      <c r="F208" s="97" t="s">
        <v>450</v>
      </c>
      <c r="G208" s="66">
        <v>0</v>
      </c>
      <c r="H208" s="27">
        <v>1</v>
      </c>
      <c r="I208" s="27"/>
      <c r="J208" s="27"/>
      <c r="K208" s="53" t="s">
        <v>69</v>
      </c>
    </row>
    <row r="209" spans="1:11" ht="9" customHeight="1">
      <c r="A209" s="101"/>
      <c r="B209" s="101"/>
      <c r="C209" s="108"/>
      <c r="D209" s="109"/>
      <c r="E209" s="109"/>
      <c r="F209" s="109"/>
      <c r="G209" s="110"/>
      <c r="H209" s="111"/>
      <c r="I209" s="111"/>
      <c r="J209" s="111"/>
      <c r="K209" s="108"/>
    </row>
    <row r="210" spans="1:11" ht="24.75" customHeight="1">
      <c r="A210" s="311" t="s">
        <v>241</v>
      </c>
      <c r="B210" s="311"/>
      <c r="C210" s="311"/>
      <c r="D210" s="311"/>
      <c r="E210" s="311"/>
      <c r="F210" s="311"/>
      <c r="G210" s="311"/>
      <c r="H210" s="311"/>
      <c r="I210" s="311"/>
      <c r="J210" s="311"/>
      <c r="K210" s="311"/>
    </row>
    <row r="211" spans="1:11" ht="27" customHeight="1">
      <c r="A211" s="296" t="s">
        <v>331</v>
      </c>
      <c r="B211" s="296"/>
      <c r="C211" s="296"/>
      <c r="D211" s="296"/>
      <c r="E211" s="296"/>
      <c r="F211" s="296"/>
      <c r="G211" s="296"/>
      <c r="H211" s="296"/>
      <c r="I211" s="296"/>
      <c r="J211" s="296"/>
      <c r="K211" s="296"/>
    </row>
    <row r="212" spans="1:11" s="2" customFormat="1" ht="35.25" customHeight="1">
      <c r="A212" s="46" t="s">
        <v>477</v>
      </c>
      <c r="B212" s="275" t="s">
        <v>479</v>
      </c>
      <c r="C212" s="275" t="s">
        <v>514</v>
      </c>
      <c r="D212" s="275" t="s">
        <v>3</v>
      </c>
      <c r="E212" s="275" t="s">
        <v>528</v>
      </c>
      <c r="F212" s="275"/>
      <c r="G212" s="275" t="s">
        <v>515</v>
      </c>
      <c r="H212" s="275"/>
      <c r="I212" s="275"/>
      <c r="J212" s="124"/>
      <c r="K212" s="275" t="s">
        <v>394</v>
      </c>
    </row>
    <row r="213" spans="1:11" s="2" customFormat="1" ht="36">
      <c r="A213" s="46" t="s">
        <v>478</v>
      </c>
      <c r="B213" s="275"/>
      <c r="C213" s="275"/>
      <c r="D213" s="275"/>
      <c r="E213" s="48" t="s">
        <v>392</v>
      </c>
      <c r="F213" s="48" t="s">
        <v>391</v>
      </c>
      <c r="G213" s="3" t="s">
        <v>516</v>
      </c>
      <c r="H213" s="3" t="s">
        <v>517</v>
      </c>
      <c r="I213" s="3" t="s">
        <v>396</v>
      </c>
      <c r="J213" s="3"/>
      <c r="K213" s="275"/>
    </row>
    <row r="214" spans="1:11" ht="96">
      <c r="A214" s="276" t="s">
        <v>242</v>
      </c>
      <c r="B214" s="52" t="s">
        <v>243</v>
      </c>
      <c r="C214" s="52" t="s">
        <v>244</v>
      </c>
      <c r="D214" s="52" t="s">
        <v>245</v>
      </c>
      <c r="E214" s="80" t="s">
        <v>451</v>
      </c>
      <c r="F214" s="52" t="s">
        <v>452</v>
      </c>
      <c r="G214" s="95">
        <v>0</v>
      </c>
      <c r="H214" s="96">
        <v>1</v>
      </c>
      <c r="I214" s="52"/>
      <c r="J214" s="125"/>
      <c r="K214" s="52" t="s">
        <v>246</v>
      </c>
    </row>
    <row r="215" spans="1:11" ht="72">
      <c r="A215" s="288"/>
      <c r="B215" s="52" t="s">
        <v>247</v>
      </c>
      <c r="C215" s="52" t="s">
        <v>248</v>
      </c>
      <c r="D215" s="52" t="s">
        <v>249</v>
      </c>
      <c r="E215" s="96">
        <v>1</v>
      </c>
      <c r="F215" s="52" t="s">
        <v>453</v>
      </c>
      <c r="G215" s="95">
        <v>0</v>
      </c>
      <c r="H215" s="96">
        <v>1</v>
      </c>
      <c r="I215" s="96"/>
      <c r="J215" s="132"/>
      <c r="K215" s="4" t="s">
        <v>127</v>
      </c>
    </row>
    <row r="216" spans="1:11" ht="48">
      <c r="A216" s="288"/>
      <c r="B216" s="52" t="s">
        <v>250</v>
      </c>
      <c r="C216" s="52" t="s">
        <v>251</v>
      </c>
      <c r="D216" s="52" t="s">
        <v>252</v>
      </c>
      <c r="E216" s="96">
        <v>1</v>
      </c>
      <c r="F216" s="52" t="s">
        <v>454</v>
      </c>
      <c r="G216" s="95">
        <v>0</v>
      </c>
      <c r="H216" s="96">
        <v>1</v>
      </c>
      <c r="I216" s="96"/>
      <c r="J216" s="132"/>
      <c r="K216" s="4" t="s">
        <v>253</v>
      </c>
    </row>
    <row r="217" spans="1:11" ht="60">
      <c r="A217" s="288"/>
      <c r="B217" s="52" t="s">
        <v>254</v>
      </c>
      <c r="C217" s="52" t="s">
        <v>255</v>
      </c>
      <c r="D217" s="52" t="s">
        <v>256</v>
      </c>
      <c r="E217" s="81">
        <v>24927184</v>
      </c>
      <c r="F217" s="52" t="s">
        <v>627</v>
      </c>
      <c r="G217" s="95">
        <v>0</v>
      </c>
      <c r="H217" s="96">
        <v>1</v>
      </c>
      <c r="I217" s="81"/>
      <c r="J217" s="81"/>
      <c r="K217" s="4" t="s">
        <v>127</v>
      </c>
    </row>
    <row r="218" spans="1:11" ht="62.25" customHeight="1">
      <c r="A218" s="288"/>
      <c r="B218" s="276" t="s">
        <v>257</v>
      </c>
      <c r="C218" s="52" t="s">
        <v>258</v>
      </c>
      <c r="D218" s="52" t="s">
        <v>259</v>
      </c>
      <c r="E218" s="95">
        <v>220</v>
      </c>
      <c r="F218" s="52" t="s">
        <v>626</v>
      </c>
      <c r="G218" s="95">
        <v>0</v>
      </c>
      <c r="H218" s="96">
        <v>1</v>
      </c>
      <c r="I218" s="52"/>
      <c r="J218" s="125"/>
      <c r="K218" s="4" t="s">
        <v>260</v>
      </c>
    </row>
    <row r="219" spans="1:11" ht="64.5" customHeight="1">
      <c r="A219" s="288"/>
      <c r="B219" s="276"/>
      <c r="C219" s="52" t="s">
        <v>261</v>
      </c>
      <c r="D219" s="52" t="s">
        <v>262</v>
      </c>
      <c r="E219" s="96">
        <v>0.4</v>
      </c>
      <c r="F219" s="52" t="s">
        <v>455</v>
      </c>
      <c r="G219" s="95">
        <v>0</v>
      </c>
      <c r="H219" s="96">
        <v>0.7</v>
      </c>
      <c r="I219" s="96"/>
      <c r="J219" s="132"/>
      <c r="K219" s="4" t="s">
        <v>263</v>
      </c>
    </row>
    <row r="220" spans="1:11" ht="47.25" customHeight="1">
      <c r="A220" s="288"/>
      <c r="B220" s="52" t="s">
        <v>264</v>
      </c>
      <c r="C220" s="52" t="s">
        <v>265</v>
      </c>
      <c r="D220" s="52" t="s">
        <v>266</v>
      </c>
      <c r="E220" s="96">
        <v>0.7</v>
      </c>
      <c r="F220" s="52" t="s">
        <v>456</v>
      </c>
      <c r="G220" s="95">
        <v>0</v>
      </c>
      <c r="H220" s="96">
        <v>0.7</v>
      </c>
      <c r="I220" s="96"/>
      <c r="J220" s="132"/>
      <c r="K220" s="4" t="s">
        <v>267</v>
      </c>
    </row>
    <row r="221" spans="1:11" ht="61.5" customHeight="1">
      <c r="A221" s="288"/>
      <c r="B221" s="53" t="s">
        <v>66</v>
      </c>
      <c r="C221" s="59" t="s">
        <v>67</v>
      </c>
      <c r="D221" s="59" t="s">
        <v>68</v>
      </c>
      <c r="E221" s="27">
        <v>0.5</v>
      </c>
      <c r="F221" s="52" t="s">
        <v>457</v>
      </c>
      <c r="G221" s="66">
        <v>0</v>
      </c>
      <c r="H221" s="27">
        <v>1</v>
      </c>
      <c r="I221" s="27"/>
      <c r="J221" s="27"/>
      <c r="K221" s="53" t="s">
        <v>69</v>
      </c>
    </row>
    <row r="222" spans="1:11" ht="60">
      <c r="A222" s="288"/>
      <c r="B222" s="53" t="s">
        <v>70</v>
      </c>
      <c r="C222" s="59" t="s">
        <v>71</v>
      </c>
      <c r="D222" s="59" t="s">
        <v>72</v>
      </c>
      <c r="E222" s="59" t="s">
        <v>459</v>
      </c>
      <c r="F222" s="52" t="s">
        <v>458</v>
      </c>
      <c r="G222" s="66">
        <v>0</v>
      </c>
      <c r="H222" s="27">
        <v>1</v>
      </c>
      <c r="I222" s="27"/>
      <c r="J222" s="27"/>
      <c r="K222" s="53"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340" t="s">
        <v>670</v>
      </c>
      <c r="B225" s="340"/>
      <c r="C225" s="340"/>
      <c r="D225" s="340"/>
      <c r="E225" s="340"/>
      <c r="F225" s="340"/>
      <c r="G225" s="340"/>
      <c r="H225" s="340"/>
      <c r="I225" s="340"/>
      <c r="J225" s="340"/>
      <c r="K225" s="340"/>
    </row>
    <row r="226" spans="1:11" s="2" customFormat="1" ht="37.5" customHeight="1">
      <c r="A226" s="287" t="s">
        <v>1</v>
      </c>
      <c r="B226" s="275" t="s">
        <v>2</v>
      </c>
      <c r="C226" s="275" t="s">
        <v>527</v>
      </c>
      <c r="D226" s="298" t="s">
        <v>3</v>
      </c>
      <c r="E226" s="275" t="s">
        <v>528</v>
      </c>
      <c r="F226" s="275"/>
      <c r="G226" s="275" t="s">
        <v>515</v>
      </c>
      <c r="H226" s="275"/>
      <c r="I226" s="275"/>
      <c r="J226" s="124"/>
      <c r="K226" s="275" t="s">
        <v>5</v>
      </c>
    </row>
    <row r="227" spans="1:11" s="2" customFormat="1" ht="36">
      <c r="A227" s="287"/>
      <c r="B227" s="275"/>
      <c r="C227" s="275"/>
      <c r="D227" s="298"/>
      <c r="E227" s="48" t="s">
        <v>392</v>
      </c>
      <c r="F227" s="48" t="s">
        <v>391</v>
      </c>
      <c r="G227" s="3" t="s">
        <v>516</v>
      </c>
      <c r="H227" s="3" t="s">
        <v>517</v>
      </c>
      <c r="I227" s="3" t="s">
        <v>396</v>
      </c>
      <c r="J227" s="3"/>
      <c r="K227" s="275"/>
    </row>
    <row r="228" spans="1:11" ht="391.5" customHeight="1">
      <c r="A228" s="276" t="s">
        <v>120</v>
      </c>
      <c r="B228" s="276" t="s">
        <v>121</v>
      </c>
      <c r="C228" s="276" t="s">
        <v>332</v>
      </c>
      <c r="D228" s="52" t="s">
        <v>122</v>
      </c>
      <c r="E228" s="123" t="s">
        <v>722</v>
      </c>
      <c r="F228" s="137" t="s">
        <v>720</v>
      </c>
      <c r="G228" s="95">
        <v>0</v>
      </c>
      <c r="H228" s="96">
        <v>1</v>
      </c>
      <c r="I228" s="95"/>
      <c r="J228" s="134"/>
      <c r="K228" s="52" t="s">
        <v>123</v>
      </c>
    </row>
    <row r="229" spans="1:11" ht="234" customHeight="1">
      <c r="A229" s="288"/>
      <c r="B229" s="276"/>
      <c r="C229" s="276"/>
      <c r="D229" s="52" t="s">
        <v>468</v>
      </c>
      <c r="E229" s="77">
        <v>86</v>
      </c>
      <c r="F229" s="97" t="s">
        <v>593</v>
      </c>
      <c r="G229" s="77">
        <v>0</v>
      </c>
      <c r="H229" s="99"/>
      <c r="I229" s="95"/>
      <c r="J229" s="134"/>
      <c r="K229" s="52" t="s">
        <v>123</v>
      </c>
    </row>
    <row r="230" spans="1:11" ht="62.25" customHeight="1">
      <c r="A230" s="288"/>
      <c r="B230" s="285"/>
      <c r="C230" s="285"/>
      <c r="D230" s="52" t="s">
        <v>374</v>
      </c>
      <c r="E230" s="77">
        <v>1</v>
      </c>
      <c r="F230" s="97" t="s">
        <v>592</v>
      </c>
      <c r="G230" s="77">
        <v>0</v>
      </c>
      <c r="H230" s="77">
        <v>4</v>
      </c>
      <c r="I230" s="97"/>
      <c r="J230" s="133"/>
      <c r="K230" s="52" t="s">
        <v>123</v>
      </c>
    </row>
    <row r="231" spans="1:11" ht="183.75" customHeight="1">
      <c r="A231" s="288"/>
      <c r="B231" s="285"/>
      <c r="C231" s="285"/>
      <c r="D231" s="52" t="s">
        <v>333</v>
      </c>
      <c r="E231" s="77">
        <v>1</v>
      </c>
      <c r="F231" s="122" t="s">
        <v>721</v>
      </c>
      <c r="G231" s="77">
        <v>0</v>
      </c>
      <c r="H231" s="77">
        <v>1</v>
      </c>
      <c r="I231" s="97"/>
      <c r="J231" s="133"/>
      <c r="K231" s="52" t="s">
        <v>123</v>
      </c>
    </row>
    <row r="232" spans="1:11" ht="58.5" customHeight="1">
      <c r="A232" s="288"/>
      <c r="B232" s="97" t="s">
        <v>66</v>
      </c>
      <c r="C232" s="56" t="s">
        <v>67</v>
      </c>
      <c r="D232" s="56" t="s">
        <v>68</v>
      </c>
      <c r="E232" s="78">
        <v>1</v>
      </c>
      <c r="F232" s="97" t="s">
        <v>460</v>
      </c>
      <c r="G232" s="79">
        <v>0</v>
      </c>
      <c r="H232" s="78">
        <v>1</v>
      </c>
      <c r="I232" s="78"/>
      <c r="J232" s="78"/>
      <c r="K232" s="52" t="s">
        <v>123</v>
      </c>
    </row>
    <row r="233" spans="1:11" ht="108">
      <c r="A233" s="288"/>
      <c r="B233" s="97" t="s">
        <v>70</v>
      </c>
      <c r="C233" s="56" t="s">
        <v>71</v>
      </c>
      <c r="D233" s="56" t="s">
        <v>72</v>
      </c>
      <c r="E233" s="78">
        <v>1</v>
      </c>
      <c r="F233" s="97" t="s">
        <v>461</v>
      </c>
      <c r="G233" s="79">
        <v>0</v>
      </c>
      <c r="H233" s="78">
        <v>1</v>
      </c>
      <c r="I233" s="78"/>
      <c r="J233" s="78"/>
      <c r="K233" s="52"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74" t="s">
        <v>327</v>
      </c>
      <c r="B236" s="274"/>
      <c r="C236" s="274"/>
      <c r="D236" s="274"/>
      <c r="E236" s="274"/>
      <c r="F236" s="274"/>
      <c r="G236" s="274"/>
      <c r="H236" s="274"/>
      <c r="I236" s="274"/>
      <c r="J236" s="274"/>
      <c r="K236" s="274"/>
    </row>
    <row r="237" spans="1:11" s="2" customFormat="1" ht="35.25" customHeight="1">
      <c r="A237" s="46" t="s">
        <v>477</v>
      </c>
      <c r="B237" s="275" t="s">
        <v>479</v>
      </c>
      <c r="C237" s="275" t="s">
        <v>514</v>
      </c>
      <c r="D237" s="275" t="s">
        <v>3</v>
      </c>
      <c r="E237" s="275" t="s">
        <v>528</v>
      </c>
      <c r="F237" s="275"/>
      <c r="G237" s="275" t="s">
        <v>4</v>
      </c>
      <c r="H237" s="275"/>
      <c r="I237" s="275"/>
      <c r="J237" s="124"/>
      <c r="K237" s="275" t="s">
        <v>394</v>
      </c>
    </row>
    <row r="238" spans="1:11" s="2" customFormat="1" ht="36">
      <c r="A238" s="46" t="s">
        <v>478</v>
      </c>
      <c r="B238" s="275"/>
      <c r="C238" s="275"/>
      <c r="D238" s="275"/>
      <c r="E238" s="48" t="s">
        <v>392</v>
      </c>
      <c r="F238" s="48" t="s">
        <v>391</v>
      </c>
      <c r="G238" s="3" t="s">
        <v>516</v>
      </c>
      <c r="H238" s="3" t="s">
        <v>517</v>
      </c>
      <c r="I238" s="3" t="s">
        <v>396</v>
      </c>
      <c r="J238" s="3"/>
      <c r="K238" s="275"/>
    </row>
    <row r="239" spans="1:11" ht="65.25" customHeight="1">
      <c r="A239" s="284" t="s">
        <v>84</v>
      </c>
      <c r="B239" s="276" t="s">
        <v>124</v>
      </c>
      <c r="C239" s="276" t="s">
        <v>125</v>
      </c>
      <c r="D239" s="19" t="s">
        <v>126</v>
      </c>
      <c r="E239" s="38">
        <v>179</v>
      </c>
      <c r="F239" s="18" t="s">
        <v>462</v>
      </c>
      <c r="G239" s="20">
        <v>0</v>
      </c>
      <c r="H239" s="20" t="s">
        <v>129</v>
      </c>
      <c r="I239" s="20"/>
      <c r="J239" s="131"/>
      <c r="K239" s="76" t="s">
        <v>127</v>
      </c>
    </row>
    <row r="240" spans="1:11" ht="36">
      <c r="A240" s="284"/>
      <c r="B240" s="276"/>
      <c r="C240" s="276"/>
      <c r="D240" s="6" t="s">
        <v>128</v>
      </c>
      <c r="E240" s="19">
        <v>1</v>
      </c>
      <c r="F240" s="18" t="s">
        <v>463</v>
      </c>
      <c r="G240" s="20">
        <v>0</v>
      </c>
      <c r="H240" s="19">
        <v>1</v>
      </c>
      <c r="I240" s="19"/>
      <c r="J240" s="19"/>
      <c r="K240" s="76" t="s">
        <v>127</v>
      </c>
    </row>
    <row r="241" spans="1:11" ht="36">
      <c r="A241" s="284"/>
      <c r="B241" s="49" t="s">
        <v>66</v>
      </c>
      <c r="C241" s="6" t="s">
        <v>67</v>
      </c>
      <c r="D241" s="6" t="s">
        <v>68</v>
      </c>
      <c r="E241" s="27">
        <v>1</v>
      </c>
      <c r="F241" s="18" t="s">
        <v>464</v>
      </c>
      <c r="G241" s="66">
        <v>0</v>
      </c>
      <c r="H241" s="27">
        <v>1</v>
      </c>
      <c r="I241" s="27"/>
      <c r="J241" s="27"/>
      <c r="K241" s="76" t="s">
        <v>127</v>
      </c>
    </row>
    <row r="242" spans="1:11" ht="60">
      <c r="A242" s="284"/>
      <c r="B242" s="49" t="s">
        <v>70</v>
      </c>
      <c r="C242" s="6" t="s">
        <v>71</v>
      </c>
      <c r="D242" s="6" t="s">
        <v>72</v>
      </c>
      <c r="E242" s="19">
        <v>1</v>
      </c>
      <c r="F242" s="18" t="s">
        <v>465</v>
      </c>
      <c r="G242" s="66">
        <v>0</v>
      </c>
      <c r="H242" s="27">
        <v>1</v>
      </c>
      <c r="I242" s="27"/>
      <c r="J242" s="27"/>
      <c r="K242" s="76" t="s">
        <v>127</v>
      </c>
    </row>
    <row r="243" spans="8:11" ht="12.75">
      <c r="H243" s="343" t="s">
        <v>657</v>
      </c>
      <c r="I243" s="343"/>
      <c r="J243" s="343"/>
      <c r="K243" s="343"/>
    </row>
    <row r="244" ht="12">
      <c r="A244" s="1" t="s">
        <v>623</v>
      </c>
    </row>
    <row r="248" spans="1:2" ht="12">
      <c r="A248" s="286" t="s">
        <v>714</v>
      </c>
      <c r="B248" s="286"/>
    </row>
    <row r="249" spans="1:2" ht="12">
      <c r="A249" s="283" t="s">
        <v>715</v>
      </c>
      <c r="B249" s="283"/>
    </row>
  </sheetData>
  <sheetProtection/>
  <mergeCells count="182">
    <mergeCell ref="A146:A151"/>
    <mergeCell ref="B115:B116"/>
    <mergeCell ref="A225:K225"/>
    <mergeCell ref="F6:F7"/>
    <mergeCell ref="H243:K243"/>
    <mergeCell ref="A88:K88"/>
    <mergeCell ref="C133:C134"/>
    <mergeCell ref="B103:B104"/>
    <mergeCell ref="E212:F212"/>
    <mergeCell ref="G89:I89"/>
    <mergeCell ref="B89:B90"/>
    <mergeCell ref="A99:A100"/>
    <mergeCell ref="E89:F89"/>
    <mergeCell ref="B91:B93"/>
    <mergeCell ref="A81:A85"/>
    <mergeCell ref="C89:C90"/>
    <mergeCell ref="K89:K90"/>
    <mergeCell ref="D89:D90"/>
    <mergeCell ref="A87:K87"/>
    <mergeCell ref="B8:B12"/>
    <mergeCell ref="A1:K1"/>
    <mergeCell ref="A2:K2"/>
    <mergeCell ref="A3:K3"/>
    <mergeCell ref="B4:B5"/>
    <mergeCell ref="C4:C5"/>
    <mergeCell ref="G4:J4"/>
    <mergeCell ref="E4:F4"/>
    <mergeCell ref="D4:D5"/>
    <mergeCell ref="K4:K5"/>
    <mergeCell ref="B13:B14"/>
    <mergeCell ref="E79:F79"/>
    <mergeCell ref="A77:K78"/>
    <mergeCell ref="K55:K56"/>
    <mergeCell ref="A75:K75"/>
    <mergeCell ref="K79:K80"/>
    <mergeCell ref="A6:A21"/>
    <mergeCell ref="B15:B16"/>
    <mergeCell ref="A22:A34"/>
    <mergeCell ref="B26:B27"/>
    <mergeCell ref="B17:B21"/>
    <mergeCell ref="B28:B32"/>
    <mergeCell ref="B23:B24"/>
    <mergeCell ref="B36:B39"/>
    <mergeCell ref="C55:C56"/>
    <mergeCell ref="B41:B42"/>
    <mergeCell ref="A52:K52"/>
    <mergeCell ref="B33:B34"/>
    <mergeCell ref="B43:B47"/>
    <mergeCell ref="A35:A47"/>
    <mergeCell ref="A53:K53"/>
    <mergeCell ref="B79:B80"/>
    <mergeCell ref="E55:F55"/>
    <mergeCell ref="G55:I55"/>
    <mergeCell ref="A57:A58"/>
    <mergeCell ref="G79:I79"/>
    <mergeCell ref="C79:C80"/>
    <mergeCell ref="A76:K76"/>
    <mergeCell ref="D79:D80"/>
    <mergeCell ref="B68:B69"/>
    <mergeCell ref="D55:D56"/>
    <mergeCell ref="A63:A64"/>
    <mergeCell ref="D182:D183"/>
    <mergeCell ref="A131:K131"/>
    <mergeCell ref="A117:A129"/>
    <mergeCell ref="K182:K183"/>
    <mergeCell ref="A101:K101"/>
    <mergeCell ref="A102:K102"/>
    <mergeCell ref="A91:A98"/>
    <mergeCell ref="D133:D134"/>
    <mergeCell ref="E115:F115"/>
    <mergeCell ref="B218:B219"/>
    <mergeCell ref="E198:F198"/>
    <mergeCell ref="A153:K153"/>
    <mergeCell ref="K212:K213"/>
    <mergeCell ref="G182:I182"/>
    <mergeCell ref="A197:K197"/>
    <mergeCell ref="C166:C167"/>
    <mergeCell ref="B166:B167"/>
    <mergeCell ref="A210:K210"/>
    <mergeCell ref="E182:F182"/>
    <mergeCell ref="A105:A111"/>
    <mergeCell ref="B137:B138"/>
    <mergeCell ref="C117:C119"/>
    <mergeCell ref="K115:K116"/>
    <mergeCell ref="C115:C116"/>
    <mergeCell ref="D115:D116"/>
    <mergeCell ref="K133:K134"/>
    <mergeCell ref="B105:B109"/>
    <mergeCell ref="H135:H136"/>
    <mergeCell ref="C135:C136"/>
    <mergeCell ref="K103:K104"/>
    <mergeCell ref="I139:I140"/>
    <mergeCell ref="E133:F133"/>
    <mergeCell ref="E103:F103"/>
    <mergeCell ref="G103:I103"/>
    <mergeCell ref="G133:I133"/>
    <mergeCell ref="G115:I115"/>
    <mergeCell ref="D135:D136"/>
    <mergeCell ref="A130:K130"/>
    <mergeCell ref="B133:B134"/>
    <mergeCell ref="B117:B119"/>
    <mergeCell ref="B135:B136"/>
    <mergeCell ref="C103:C104"/>
    <mergeCell ref="A132:K132"/>
    <mergeCell ref="B125:B126"/>
    <mergeCell ref="D103:D104"/>
    <mergeCell ref="A114:K114"/>
    <mergeCell ref="E154:F154"/>
    <mergeCell ref="G154:I154"/>
    <mergeCell ref="C154:C155"/>
    <mergeCell ref="B146:B150"/>
    <mergeCell ref="C139:C140"/>
    <mergeCell ref="G139:G140"/>
    <mergeCell ref="B139:B140"/>
    <mergeCell ref="D154:D155"/>
    <mergeCell ref="D139:D140"/>
    <mergeCell ref="A181:K181"/>
    <mergeCell ref="B182:B183"/>
    <mergeCell ref="A180:K180"/>
    <mergeCell ref="H139:H140"/>
    <mergeCell ref="A163:A173"/>
    <mergeCell ref="A174:A178"/>
    <mergeCell ref="A152:K152"/>
    <mergeCell ref="K154:K155"/>
    <mergeCell ref="A135:A145"/>
    <mergeCell ref="E139:E140"/>
    <mergeCell ref="C226:C227"/>
    <mergeCell ref="B154:B155"/>
    <mergeCell ref="K139:K140"/>
    <mergeCell ref="B141:B144"/>
    <mergeCell ref="K226:K227"/>
    <mergeCell ref="D226:D227"/>
    <mergeCell ref="D212:D213"/>
    <mergeCell ref="G226:I226"/>
    <mergeCell ref="D198:D199"/>
    <mergeCell ref="C192:C193"/>
    <mergeCell ref="B228:B231"/>
    <mergeCell ref="A214:A222"/>
    <mergeCell ref="G198:I198"/>
    <mergeCell ref="K198:K199"/>
    <mergeCell ref="B212:B213"/>
    <mergeCell ref="A239:A242"/>
    <mergeCell ref="D237:D238"/>
    <mergeCell ref="C237:C238"/>
    <mergeCell ref="E237:F237"/>
    <mergeCell ref="G237:I237"/>
    <mergeCell ref="A200:A208"/>
    <mergeCell ref="C198:C199"/>
    <mergeCell ref="C212:C213"/>
    <mergeCell ref="A194:A195"/>
    <mergeCell ref="A211:K211"/>
    <mergeCell ref="G212:I212"/>
    <mergeCell ref="A61:A62"/>
    <mergeCell ref="B55:B56"/>
    <mergeCell ref="A66:A74"/>
    <mergeCell ref="A113:K113"/>
    <mergeCell ref="A184:A192"/>
    <mergeCell ref="B192:B193"/>
    <mergeCell ref="C105:C108"/>
    <mergeCell ref="C182:C183"/>
    <mergeCell ref="I135:I136"/>
    <mergeCell ref="E135:E136"/>
    <mergeCell ref="A249:B249"/>
    <mergeCell ref="A156:A162"/>
    <mergeCell ref="A248:B248"/>
    <mergeCell ref="B239:B240"/>
    <mergeCell ref="A226:A227"/>
    <mergeCell ref="C228:C231"/>
    <mergeCell ref="B203:B204"/>
    <mergeCell ref="B198:B199"/>
    <mergeCell ref="B226:B227"/>
    <mergeCell ref="A228:A233"/>
    <mergeCell ref="A236:K236"/>
    <mergeCell ref="E226:F226"/>
    <mergeCell ref="K237:K238"/>
    <mergeCell ref="C239:C240"/>
    <mergeCell ref="B237:B238"/>
    <mergeCell ref="A48:A51"/>
    <mergeCell ref="A54:K54"/>
    <mergeCell ref="B57:B58"/>
    <mergeCell ref="G135:G136"/>
    <mergeCell ref="K135:K136"/>
  </mergeCells>
  <printOptions/>
  <pageMargins left="0.2" right="0.2" top="0.25" bottom="0.25" header="0.3" footer="0.3"/>
  <pageSetup horizontalDpi="600" verticalDpi="600" orientation="landscape" paperSize="121" scale="70" r:id="rId1"/>
  <rowBreaks count="7" manualBreakCount="7">
    <brk id="52" max="255" man="1"/>
    <brk id="75" max="255" man="1"/>
    <brk id="86" max="255" man="1"/>
    <brk id="100" max="255" man="1"/>
    <brk id="130" max="255" man="1"/>
    <brk id="196" max="255" man="1"/>
    <brk id="224" max="255" man="1"/>
  </rowBreaks>
</worksheet>
</file>

<file path=xl/worksheets/sheet2.xml><?xml version="1.0" encoding="utf-8"?>
<worksheet xmlns="http://schemas.openxmlformats.org/spreadsheetml/2006/main" xmlns:r="http://schemas.openxmlformats.org/officeDocument/2006/relationships">
  <dimension ref="A1:HD249"/>
  <sheetViews>
    <sheetView zoomScale="90" zoomScaleNormal="90" zoomScalePageLayoutView="0" workbookViewId="0" topLeftCell="C130">
      <selection activeCell="I135" sqref="I135:I13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5.140625" style="11" customWidth="1"/>
    <col min="7" max="7" width="11.421875" style="12" customWidth="1"/>
    <col min="8" max="8" width="12.28125" style="13" bestFit="1" customWidth="1"/>
    <col min="9" max="9" width="16.8515625" style="13" customWidth="1"/>
    <col min="10" max="10" width="22.140625" style="13" customWidth="1"/>
    <col min="11" max="11" width="26.28125" style="10" customWidth="1"/>
    <col min="12" max="16384" width="11.421875" style="1" customWidth="1"/>
  </cols>
  <sheetData>
    <row r="1" spans="1:11" ht="22.5" customHeight="1">
      <c r="A1" s="334" t="s">
        <v>574</v>
      </c>
      <c r="B1" s="334"/>
      <c r="C1" s="334"/>
      <c r="D1" s="334"/>
      <c r="E1" s="334"/>
      <c r="F1" s="334"/>
      <c r="G1" s="334"/>
      <c r="H1" s="334"/>
      <c r="I1" s="334"/>
      <c r="J1" s="334"/>
      <c r="K1" s="334"/>
    </row>
    <row r="2" spans="1:11" ht="21" customHeight="1">
      <c r="A2" s="334" t="s">
        <v>0</v>
      </c>
      <c r="B2" s="334"/>
      <c r="C2" s="334"/>
      <c r="D2" s="334"/>
      <c r="E2" s="334"/>
      <c r="F2" s="334"/>
      <c r="G2" s="334"/>
      <c r="H2" s="334"/>
      <c r="I2" s="334"/>
      <c r="J2" s="334"/>
      <c r="K2" s="334"/>
    </row>
    <row r="3" spans="1:11" ht="31.5" customHeight="1">
      <c r="A3" s="335" t="s">
        <v>208</v>
      </c>
      <c r="B3" s="336"/>
      <c r="C3" s="336"/>
      <c r="D3" s="336"/>
      <c r="E3" s="336"/>
      <c r="F3" s="336"/>
      <c r="G3" s="336"/>
      <c r="H3" s="336"/>
      <c r="I3" s="336"/>
      <c r="J3" s="336"/>
      <c r="K3" s="336"/>
    </row>
    <row r="4" spans="1:11" s="33" customFormat="1" ht="40.5" customHeight="1">
      <c r="A4" s="47" t="s">
        <v>477</v>
      </c>
      <c r="B4" s="275" t="s">
        <v>479</v>
      </c>
      <c r="C4" s="275" t="s">
        <v>514</v>
      </c>
      <c r="D4" s="275" t="s">
        <v>3</v>
      </c>
      <c r="E4" s="330" t="s">
        <v>528</v>
      </c>
      <c r="F4" s="331"/>
      <c r="G4" s="330" t="s">
        <v>515</v>
      </c>
      <c r="H4" s="337"/>
      <c r="I4" s="337"/>
      <c r="J4" s="331"/>
      <c r="K4" s="275" t="s">
        <v>485</v>
      </c>
    </row>
    <row r="5" spans="1:11" s="33" customFormat="1" ht="36">
      <c r="A5" s="47" t="s">
        <v>478</v>
      </c>
      <c r="B5" s="275"/>
      <c r="C5" s="275"/>
      <c r="D5" s="275"/>
      <c r="E5" s="124" t="s">
        <v>392</v>
      </c>
      <c r="F5" s="124" t="s">
        <v>391</v>
      </c>
      <c r="G5" s="3" t="s">
        <v>516</v>
      </c>
      <c r="H5" s="3" t="s">
        <v>517</v>
      </c>
      <c r="I5" s="3" t="s">
        <v>396</v>
      </c>
      <c r="J5" s="3" t="s">
        <v>391</v>
      </c>
      <c r="K5" s="275"/>
    </row>
    <row r="6" spans="1:11" s="5" customFormat="1" ht="60" customHeight="1">
      <c r="A6" s="321" t="s">
        <v>6</v>
      </c>
      <c r="B6" s="128" t="s">
        <v>7</v>
      </c>
      <c r="C6" s="4" t="s">
        <v>8</v>
      </c>
      <c r="D6" s="4" t="s">
        <v>393</v>
      </c>
      <c r="E6" s="32" t="s">
        <v>492</v>
      </c>
      <c r="F6" s="341" t="s">
        <v>671</v>
      </c>
      <c r="G6" s="32">
        <v>273</v>
      </c>
      <c r="H6" s="32">
        <v>600</v>
      </c>
      <c r="I6" s="138" t="s">
        <v>723</v>
      </c>
      <c r="J6" s="157" t="s">
        <v>790</v>
      </c>
      <c r="K6" s="126" t="s">
        <v>9</v>
      </c>
    </row>
    <row r="7" spans="1:11" s="5" customFormat="1" ht="60">
      <c r="A7" s="322"/>
      <c r="B7" s="128" t="s">
        <v>10</v>
      </c>
      <c r="C7" s="4" t="s">
        <v>11</v>
      </c>
      <c r="D7" s="4" t="s">
        <v>350</v>
      </c>
      <c r="E7" s="134" t="s">
        <v>493</v>
      </c>
      <c r="F7" s="342"/>
      <c r="G7" s="32">
        <v>275</v>
      </c>
      <c r="H7" s="32">
        <v>500</v>
      </c>
      <c r="I7" s="138" t="s">
        <v>724</v>
      </c>
      <c r="J7" s="157" t="s">
        <v>790</v>
      </c>
      <c r="K7" s="126" t="s">
        <v>9</v>
      </c>
    </row>
    <row r="8" spans="1:12" s="33" customFormat="1" ht="83.25" customHeight="1">
      <c r="A8" s="318"/>
      <c r="B8" s="317" t="s">
        <v>13</v>
      </c>
      <c r="C8" s="128" t="s">
        <v>518</v>
      </c>
      <c r="D8" s="128" t="s">
        <v>14</v>
      </c>
      <c r="E8" s="128" t="s">
        <v>397</v>
      </c>
      <c r="F8" s="4" t="s">
        <v>672</v>
      </c>
      <c r="G8" s="32">
        <v>0</v>
      </c>
      <c r="H8" s="32">
        <v>1</v>
      </c>
      <c r="I8" s="66" t="s">
        <v>397</v>
      </c>
      <c r="J8" s="157" t="s">
        <v>791</v>
      </c>
      <c r="K8" s="154" t="s">
        <v>793</v>
      </c>
      <c r="L8" s="33">
        <v>616</v>
      </c>
    </row>
    <row r="9" spans="1:12" s="33" customFormat="1" ht="113.25" customHeight="1">
      <c r="A9" s="318"/>
      <c r="B9" s="279"/>
      <c r="C9" s="4" t="s">
        <v>355</v>
      </c>
      <c r="D9" s="4" t="s">
        <v>351</v>
      </c>
      <c r="E9" s="4" t="s">
        <v>629</v>
      </c>
      <c r="F9" s="4" t="s">
        <v>630</v>
      </c>
      <c r="G9" s="23">
        <v>0</v>
      </c>
      <c r="H9" s="34" t="s">
        <v>727</v>
      </c>
      <c r="I9" s="156" t="s">
        <v>728</v>
      </c>
      <c r="J9" s="157" t="s">
        <v>794</v>
      </c>
      <c r="K9" s="152" t="s">
        <v>795</v>
      </c>
      <c r="L9" s="33">
        <v>1110</v>
      </c>
    </row>
    <row r="10" spans="1:11" s="33" customFormat="1" ht="51" customHeight="1">
      <c r="A10" s="318"/>
      <c r="B10" s="279"/>
      <c r="C10" s="4" t="s">
        <v>642</v>
      </c>
      <c r="D10" s="4" t="s">
        <v>673</v>
      </c>
      <c r="E10" s="4" t="s">
        <v>398</v>
      </c>
      <c r="F10" s="4"/>
      <c r="G10" s="23">
        <v>0</v>
      </c>
      <c r="H10" s="34" t="s">
        <v>448</v>
      </c>
      <c r="I10" s="145">
        <v>1</v>
      </c>
      <c r="J10" s="157" t="s">
        <v>796</v>
      </c>
      <c r="K10" s="152" t="s">
        <v>792</v>
      </c>
    </row>
    <row r="11" spans="1:11" s="33" customFormat="1" ht="90.75" customHeight="1">
      <c r="A11" s="318"/>
      <c r="B11" s="279"/>
      <c r="C11" s="4" t="s">
        <v>674</v>
      </c>
      <c r="D11" s="4" t="s">
        <v>797</v>
      </c>
      <c r="E11" s="4" t="s">
        <v>398</v>
      </c>
      <c r="F11" s="4"/>
      <c r="G11" s="23">
        <v>0</v>
      </c>
      <c r="H11" s="34" t="s">
        <v>448</v>
      </c>
      <c r="I11" s="32">
        <v>0.1</v>
      </c>
      <c r="J11" s="157" t="s">
        <v>798</v>
      </c>
      <c r="K11" s="125" t="s">
        <v>12</v>
      </c>
    </row>
    <row r="12" spans="1:11" s="33" customFormat="1" ht="107.25" customHeight="1">
      <c r="A12" s="318"/>
      <c r="B12" s="333"/>
      <c r="C12" s="35" t="s">
        <v>376</v>
      </c>
      <c r="D12" s="152" t="s">
        <v>799</v>
      </c>
      <c r="E12" s="4" t="s">
        <v>629</v>
      </c>
      <c r="F12" s="4" t="s">
        <v>856</v>
      </c>
      <c r="G12" s="23">
        <v>0</v>
      </c>
      <c r="H12" s="34" t="s">
        <v>640</v>
      </c>
      <c r="I12" s="34" t="s">
        <v>640</v>
      </c>
      <c r="J12" s="157" t="s">
        <v>729</v>
      </c>
      <c r="K12" s="152" t="s">
        <v>792</v>
      </c>
    </row>
    <row r="13" spans="1:11" s="8" customFormat="1" ht="116.25" customHeight="1">
      <c r="A13" s="318"/>
      <c r="B13" s="317" t="s">
        <v>15</v>
      </c>
      <c r="C13" s="128" t="s">
        <v>379</v>
      </c>
      <c r="D13" s="157" t="s">
        <v>803</v>
      </c>
      <c r="E13" s="128">
        <v>2</v>
      </c>
      <c r="F13" s="4" t="s">
        <v>632</v>
      </c>
      <c r="G13" s="36">
        <v>0</v>
      </c>
      <c r="H13" s="37">
        <v>1</v>
      </c>
      <c r="I13" s="146">
        <v>1</v>
      </c>
      <c r="J13" s="157" t="s">
        <v>800</v>
      </c>
      <c r="K13" s="126" t="s">
        <v>17</v>
      </c>
    </row>
    <row r="14" spans="1:11" s="8" customFormat="1" ht="74.25" customHeight="1">
      <c r="A14" s="318"/>
      <c r="B14" s="319"/>
      <c r="C14" s="4" t="s">
        <v>801</v>
      </c>
      <c r="D14" s="4" t="s">
        <v>802</v>
      </c>
      <c r="E14" s="4" t="s">
        <v>398</v>
      </c>
      <c r="F14" s="4"/>
      <c r="G14" s="36">
        <v>0</v>
      </c>
      <c r="H14" s="37">
        <v>4</v>
      </c>
      <c r="I14" s="37" t="s">
        <v>728</v>
      </c>
      <c r="J14" s="4" t="s">
        <v>730</v>
      </c>
      <c r="K14" s="126" t="s">
        <v>17</v>
      </c>
    </row>
    <row r="15" spans="1:11" s="8" customFormat="1" ht="97.5" customHeight="1">
      <c r="A15" s="318"/>
      <c r="B15" s="300" t="s">
        <v>826</v>
      </c>
      <c r="C15" s="128" t="s">
        <v>19</v>
      </c>
      <c r="D15" s="128" t="s">
        <v>85</v>
      </c>
      <c r="E15" s="128" t="s">
        <v>650</v>
      </c>
      <c r="F15" s="4"/>
      <c r="G15" s="36">
        <v>0</v>
      </c>
      <c r="H15" s="38">
        <v>4</v>
      </c>
      <c r="I15" s="37">
        <v>4</v>
      </c>
      <c r="J15" s="4" t="s">
        <v>732</v>
      </c>
      <c r="K15" s="126" t="s">
        <v>21</v>
      </c>
    </row>
    <row r="16" spans="1:11" s="8" customFormat="1" ht="61.5" customHeight="1">
      <c r="A16" s="318"/>
      <c r="B16" s="300"/>
      <c r="C16" s="128" t="s">
        <v>22</v>
      </c>
      <c r="D16" s="157" t="s">
        <v>804</v>
      </c>
      <c r="E16" s="128" t="s">
        <v>650</v>
      </c>
      <c r="F16" s="4"/>
      <c r="G16" s="36">
        <v>0</v>
      </c>
      <c r="H16" s="38">
        <v>4</v>
      </c>
      <c r="I16" s="37">
        <v>4</v>
      </c>
      <c r="J16" s="4" t="s">
        <v>731</v>
      </c>
      <c r="K16" s="126" t="s">
        <v>17</v>
      </c>
    </row>
    <row r="17" spans="1:11" s="8" customFormat="1" ht="52.5" customHeight="1">
      <c r="A17" s="318"/>
      <c r="B17" s="317" t="s">
        <v>352</v>
      </c>
      <c r="C17" s="126" t="s">
        <v>25</v>
      </c>
      <c r="D17" s="157" t="s">
        <v>805</v>
      </c>
      <c r="E17" s="128">
        <v>1</v>
      </c>
      <c r="F17" s="133"/>
      <c r="G17" s="36">
        <v>0</v>
      </c>
      <c r="H17" s="37">
        <v>1</v>
      </c>
      <c r="I17" s="37">
        <v>1</v>
      </c>
      <c r="J17" s="4"/>
      <c r="K17" s="154" t="s">
        <v>813</v>
      </c>
    </row>
    <row r="18" spans="1:11" s="8" customFormat="1" ht="52.5" customHeight="1">
      <c r="A18" s="318"/>
      <c r="B18" s="318"/>
      <c r="C18" s="4" t="s">
        <v>644</v>
      </c>
      <c r="D18" s="4" t="s">
        <v>806</v>
      </c>
      <c r="E18" s="128" t="s">
        <v>658</v>
      </c>
      <c r="F18" s="133"/>
      <c r="G18" s="36">
        <v>0</v>
      </c>
      <c r="H18" s="37">
        <v>40</v>
      </c>
      <c r="I18" s="37" t="s">
        <v>808</v>
      </c>
      <c r="J18" s="4"/>
      <c r="K18" s="154" t="s">
        <v>813</v>
      </c>
    </row>
    <row r="19" spans="1:11" s="8" customFormat="1" ht="90" customHeight="1">
      <c r="A19" s="318"/>
      <c r="B19" s="326"/>
      <c r="C19" s="4" t="s">
        <v>709</v>
      </c>
      <c r="D19" s="4" t="s">
        <v>807</v>
      </c>
      <c r="E19" s="157" t="s">
        <v>809</v>
      </c>
      <c r="F19" s="133"/>
      <c r="G19" s="36">
        <v>0</v>
      </c>
      <c r="H19" s="37">
        <v>160</v>
      </c>
      <c r="I19" s="37" t="s">
        <v>810</v>
      </c>
      <c r="J19" s="4" t="s">
        <v>811</v>
      </c>
      <c r="K19" s="154" t="s">
        <v>813</v>
      </c>
    </row>
    <row r="20" spans="1:11" s="8" customFormat="1" ht="180.75" customHeight="1">
      <c r="A20" s="318"/>
      <c r="B20" s="326"/>
      <c r="C20" s="128" t="s">
        <v>30</v>
      </c>
      <c r="D20" s="157" t="s">
        <v>816</v>
      </c>
      <c r="E20" s="128" t="s">
        <v>634</v>
      </c>
      <c r="F20" s="133"/>
      <c r="G20" s="36">
        <v>0</v>
      </c>
      <c r="H20" s="37">
        <v>50</v>
      </c>
      <c r="I20" s="37" t="s">
        <v>812</v>
      </c>
      <c r="J20" s="153" t="s">
        <v>814</v>
      </c>
      <c r="K20" s="154" t="s">
        <v>813</v>
      </c>
    </row>
    <row r="21" spans="1:11" s="8" customFormat="1" ht="60.75" customHeight="1">
      <c r="A21" s="318"/>
      <c r="B21" s="326"/>
      <c r="C21" s="128" t="s">
        <v>32</v>
      </c>
      <c r="D21" s="157" t="s">
        <v>815</v>
      </c>
      <c r="E21" s="128" t="s">
        <v>635</v>
      </c>
      <c r="F21" s="128"/>
      <c r="G21" s="36">
        <v>4</v>
      </c>
      <c r="H21" s="37">
        <v>48</v>
      </c>
      <c r="I21" s="37" t="s">
        <v>817</v>
      </c>
      <c r="J21" s="141" t="s">
        <v>733</v>
      </c>
      <c r="K21" s="154" t="s">
        <v>813</v>
      </c>
    </row>
    <row r="22" spans="1:11" s="7" customFormat="1" ht="104.25" customHeight="1">
      <c r="A22" s="321" t="s">
        <v>34</v>
      </c>
      <c r="B22" s="128" t="s">
        <v>35</v>
      </c>
      <c r="C22" s="157" t="s">
        <v>818</v>
      </c>
      <c r="D22" s="157" t="s">
        <v>819</v>
      </c>
      <c r="E22" s="32" t="s">
        <v>494</v>
      </c>
      <c r="F22" s="128"/>
      <c r="G22" s="38">
        <v>603</v>
      </c>
      <c r="H22" s="32">
        <v>630</v>
      </c>
      <c r="I22" s="138" t="s">
        <v>725</v>
      </c>
      <c r="J22" s="153" t="s">
        <v>820</v>
      </c>
      <c r="K22" s="126" t="s">
        <v>38</v>
      </c>
    </row>
    <row r="23" spans="1:11" s="8" customFormat="1" ht="72">
      <c r="A23" s="318"/>
      <c r="B23" s="317" t="s">
        <v>39</v>
      </c>
      <c r="C23" s="126" t="s">
        <v>519</v>
      </c>
      <c r="D23" s="126" t="s">
        <v>40</v>
      </c>
      <c r="E23" s="155">
        <v>1</v>
      </c>
      <c r="F23" s="133" t="s">
        <v>568</v>
      </c>
      <c r="G23" s="32">
        <v>0</v>
      </c>
      <c r="H23" s="32">
        <v>1</v>
      </c>
      <c r="I23" s="160">
        <v>1</v>
      </c>
      <c r="J23" s="141" t="s">
        <v>734</v>
      </c>
      <c r="K23" s="126" t="s">
        <v>12</v>
      </c>
    </row>
    <row r="24" spans="1:11" s="8" customFormat="1" ht="52.5" customHeight="1">
      <c r="A24" s="318"/>
      <c r="B24" s="279"/>
      <c r="C24" s="154" t="s">
        <v>676</v>
      </c>
      <c r="D24" s="154" t="s">
        <v>797</v>
      </c>
      <c r="E24" s="4" t="s">
        <v>398</v>
      </c>
      <c r="F24" s="152"/>
      <c r="G24" s="23">
        <v>2</v>
      </c>
      <c r="H24" s="161" t="s">
        <v>646</v>
      </c>
      <c r="I24" s="161" t="s">
        <v>276</v>
      </c>
      <c r="J24" s="154" t="s">
        <v>821</v>
      </c>
      <c r="K24" s="152" t="s">
        <v>12</v>
      </c>
    </row>
    <row r="25" spans="1:11" s="8" customFormat="1" ht="102.75" customHeight="1">
      <c r="A25" s="318"/>
      <c r="B25" s="128" t="s">
        <v>15</v>
      </c>
      <c r="C25" s="154" t="s">
        <v>677</v>
      </c>
      <c r="D25" s="154" t="s">
        <v>822</v>
      </c>
      <c r="E25" s="155">
        <v>105</v>
      </c>
      <c r="F25" s="152" t="s">
        <v>827</v>
      </c>
      <c r="G25" s="36">
        <v>0</v>
      </c>
      <c r="H25" s="38">
        <v>50</v>
      </c>
      <c r="I25" s="160" t="s">
        <v>823</v>
      </c>
      <c r="J25" s="153" t="s">
        <v>824</v>
      </c>
      <c r="K25" s="126" t="s">
        <v>569</v>
      </c>
    </row>
    <row r="26" spans="1:11" s="8" customFormat="1" ht="36" customHeight="1">
      <c r="A26" s="318"/>
      <c r="B26" s="300" t="s">
        <v>825</v>
      </c>
      <c r="C26" s="126" t="s">
        <v>42</v>
      </c>
      <c r="D26" s="126" t="s">
        <v>20</v>
      </c>
      <c r="E26" s="155">
        <v>1</v>
      </c>
      <c r="F26" s="126"/>
      <c r="G26" s="36">
        <v>0</v>
      </c>
      <c r="H26" s="38">
        <v>1</v>
      </c>
      <c r="I26" s="160">
        <v>1</v>
      </c>
      <c r="J26" s="141" t="s">
        <v>735</v>
      </c>
      <c r="K26" s="126" t="s">
        <v>27</v>
      </c>
    </row>
    <row r="27" spans="1:11" s="8" customFormat="1" ht="60">
      <c r="A27" s="318"/>
      <c r="B27" s="300"/>
      <c r="C27" s="126" t="s">
        <v>43</v>
      </c>
      <c r="D27" s="126" t="s">
        <v>651</v>
      </c>
      <c r="E27" s="155">
        <v>5</v>
      </c>
      <c r="F27" s="126"/>
      <c r="G27" s="36">
        <v>0</v>
      </c>
      <c r="H27" s="38">
        <v>5</v>
      </c>
      <c r="I27" s="160">
        <v>1</v>
      </c>
      <c r="J27" s="141" t="s">
        <v>738</v>
      </c>
      <c r="K27" s="126" t="s">
        <v>17</v>
      </c>
    </row>
    <row r="28" spans="1:11" s="8" customFormat="1" ht="72" customHeight="1">
      <c r="A28" s="318"/>
      <c r="B28" s="327" t="s">
        <v>352</v>
      </c>
      <c r="C28" s="125" t="s">
        <v>25</v>
      </c>
      <c r="D28" s="126" t="s">
        <v>26</v>
      </c>
      <c r="E28" s="155">
        <v>1</v>
      </c>
      <c r="F28" s="126"/>
      <c r="G28" s="36">
        <v>0</v>
      </c>
      <c r="H28" s="38">
        <v>1</v>
      </c>
      <c r="I28" s="160">
        <v>1</v>
      </c>
      <c r="J28" s="141" t="s">
        <v>739</v>
      </c>
      <c r="K28" s="126" t="s">
        <v>17</v>
      </c>
    </row>
    <row r="29" spans="1:11" s="8" customFormat="1" ht="120">
      <c r="A29" s="318"/>
      <c r="B29" s="328"/>
      <c r="C29" s="4" t="s">
        <v>709</v>
      </c>
      <c r="D29" s="4" t="s">
        <v>678</v>
      </c>
      <c r="E29" s="155">
        <v>120</v>
      </c>
      <c r="F29" s="126" t="s">
        <v>710</v>
      </c>
      <c r="G29" s="36">
        <v>0</v>
      </c>
      <c r="H29" s="38">
        <v>200</v>
      </c>
      <c r="I29" s="160" t="s">
        <v>828</v>
      </c>
      <c r="J29" s="141" t="s">
        <v>740</v>
      </c>
      <c r="K29" s="126" t="s">
        <v>27</v>
      </c>
    </row>
    <row r="30" spans="1:11" s="8" customFormat="1" ht="36">
      <c r="A30" s="318"/>
      <c r="B30" s="328"/>
      <c r="C30" s="4" t="s">
        <v>644</v>
      </c>
      <c r="D30" s="4" t="s">
        <v>647</v>
      </c>
      <c r="E30" s="155">
        <v>45</v>
      </c>
      <c r="F30" s="126"/>
      <c r="G30" s="36">
        <v>0</v>
      </c>
      <c r="H30" s="38">
        <v>45</v>
      </c>
      <c r="I30" s="160" t="s">
        <v>829</v>
      </c>
      <c r="J30" s="141" t="s">
        <v>736</v>
      </c>
      <c r="K30" s="126" t="s">
        <v>17</v>
      </c>
    </row>
    <row r="31" spans="1:11" s="8" customFormat="1" ht="24">
      <c r="A31" s="318"/>
      <c r="B31" s="328"/>
      <c r="C31" s="126" t="s">
        <v>30</v>
      </c>
      <c r="D31" s="126" t="s">
        <v>44</v>
      </c>
      <c r="E31" s="155">
        <v>50</v>
      </c>
      <c r="F31" s="133"/>
      <c r="G31" s="36">
        <v>0</v>
      </c>
      <c r="H31" s="38">
        <v>50</v>
      </c>
      <c r="I31" s="160" t="s">
        <v>830</v>
      </c>
      <c r="J31" s="141"/>
      <c r="K31" s="126" t="s">
        <v>17</v>
      </c>
    </row>
    <row r="32" spans="1:11" s="8" customFormat="1" ht="36">
      <c r="A32" s="318"/>
      <c r="B32" s="329"/>
      <c r="C32" s="126" t="s">
        <v>32</v>
      </c>
      <c r="D32" s="126" t="s">
        <v>33</v>
      </c>
      <c r="E32" s="155">
        <v>60</v>
      </c>
      <c r="F32" s="133"/>
      <c r="G32" s="36">
        <v>0</v>
      </c>
      <c r="H32" s="38">
        <v>60</v>
      </c>
      <c r="I32" s="160" t="s">
        <v>831</v>
      </c>
      <c r="J32" s="141" t="s">
        <v>737</v>
      </c>
      <c r="K32" s="126" t="s">
        <v>17</v>
      </c>
    </row>
    <row r="33" spans="1:11" s="176" customFormat="1" ht="132">
      <c r="A33" s="318"/>
      <c r="B33" s="317" t="s">
        <v>45</v>
      </c>
      <c r="C33" s="171" t="s">
        <v>832</v>
      </c>
      <c r="D33" s="171" t="s">
        <v>833</v>
      </c>
      <c r="E33" s="172" t="s">
        <v>421</v>
      </c>
      <c r="F33" s="173" t="s">
        <v>536</v>
      </c>
      <c r="G33" s="174">
        <v>0</v>
      </c>
      <c r="H33" s="171" t="s">
        <v>570</v>
      </c>
      <c r="I33" s="175"/>
      <c r="J33" s="175"/>
      <c r="K33" s="173" t="s">
        <v>835</v>
      </c>
    </row>
    <row r="34" spans="1:11" s="8" customFormat="1" ht="48">
      <c r="A34" s="318"/>
      <c r="B34" s="320"/>
      <c r="C34" s="126" t="s">
        <v>402</v>
      </c>
      <c r="D34" s="154" t="s">
        <v>834</v>
      </c>
      <c r="E34" s="155">
        <v>1782</v>
      </c>
      <c r="F34" s="126"/>
      <c r="G34" s="36">
        <v>0</v>
      </c>
      <c r="H34" s="140" t="s">
        <v>570</v>
      </c>
      <c r="I34" s="38"/>
      <c r="J34" s="38"/>
      <c r="K34" s="126" t="s">
        <v>46</v>
      </c>
    </row>
    <row r="35" spans="1:11" s="8" customFormat="1" ht="72" customHeight="1">
      <c r="A35" s="321" t="s">
        <v>47</v>
      </c>
      <c r="B35" s="128" t="s">
        <v>48</v>
      </c>
      <c r="C35" s="128" t="s">
        <v>49</v>
      </c>
      <c r="D35" s="154" t="s">
        <v>836</v>
      </c>
      <c r="E35" s="128" t="s">
        <v>495</v>
      </c>
      <c r="F35" s="126"/>
      <c r="G35" s="38">
        <v>1090</v>
      </c>
      <c r="H35" s="38">
        <v>1200</v>
      </c>
      <c r="I35" s="32" t="s">
        <v>726</v>
      </c>
      <c r="J35" s="154" t="s">
        <v>790</v>
      </c>
      <c r="K35" s="126" t="s">
        <v>38</v>
      </c>
    </row>
    <row r="36" spans="1:11" s="8" customFormat="1" ht="84">
      <c r="A36" s="322"/>
      <c r="B36" s="317" t="s">
        <v>50</v>
      </c>
      <c r="C36" s="126" t="s">
        <v>519</v>
      </c>
      <c r="D36" s="126" t="s">
        <v>328</v>
      </c>
      <c r="E36" s="155">
        <v>1</v>
      </c>
      <c r="F36" s="133" t="s">
        <v>529</v>
      </c>
      <c r="G36" s="32">
        <v>0</v>
      </c>
      <c r="H36" s="147">
        <v>2</v>
      </c>
      <c r="I36" s="147">
        <v>2</v>
      </c>
      <c r="J36" s="153" t="s">
        <v>837</v>
      </c>
      <c r="K36" s="154" t="s">
        <v>792</v>
      </c>
    </row>
    <row r="37" spans="1:11" s="8" customFormat="1" ht="156">
      <c r="A37" s="322"/>
      <c r="B37" s="318"/>
      <c r="C37" s="4" t="s">
        <v>354</v>
      </c>
      <c r="D37" s="4" t="s">
        <v>351</v>
      </c>
      <c r="E37" s="156" t="s">
        <v>631</v>
      </c>
      <c r="F37" s="133" t="s">
        <v>636</v>
      </c>
      <c r="G37" s="23">
        <v>0</v>
      </c>
      <c r="H37" s="148" t="s">
        <v>640</v>
      </c>
      <c r="I37" s="148" t="s">
        <v>741</v>
      </c>
      <c r="J37" s="153" t="s">
        <v>838</v>
      </c>
      <c r="K37" s="125" t="s">
        <v>12</v>
      </c>
    </row>
    <row r="38" spans="1:11" s="8" customFormat="1" ht="132">
      <c r="A38" s="322"/>
      <c r="B38" s="318"/>
      <c r="C38" s="4" t="s">
        <v>372</v>
      </c>
      <c r="D38" s="4" t="s">
        <v>362</v>
      </c>
      <c r="E38" s="156" t="s">
        <v>637</v>
      </c>
      <c r="F38" s="56" t="s">
        <v>743</v>
      </c>
      <c r="G38" s="34" t="s">
        <v>375</v>
      </c>
      <c r="H38" s="148" t="s">
        <v>276</v>
      </c>
      <c r="I38" s="148" t="s">
        <v>742</v>
      </c>
      <c r="J38" s="153" t="s">
        <v>839</v>
      </c>
      <c r="K38" s="125" t="s">
        <v>708</v>
      </c>
    </row>
    <row r="39" spans="1:11" s="8" customFormat="1" ht="60">
      <c r="A39" s="322"/>
      <c r="B39" s="319"/>
      <c r="C39" s="35" t="s">
        <v>384</v>
      </c>
      <c r="D39" s="125" t="s">
        <v>377</v>
      </c>
      <c r="E39" s="165" t="s">
        <v>631</v>
      </c>
      <c r="F39" s="133" t="s">
        <v>529</v>
      </c>
      <c r="G39" s="23">
        <v>0</v>
      </c>
      <c r="H39" s="148" t="s">
        <v>640</v>
      </c>
      <c r="I39" s="148" t="s">
        <v>640</v>
      </c>
      <c r="J39" s="141" t="s">
        <v>744</v>
      </c>
      <c r="K39" s="125"/>
    </row>
    <row r="40" spans="1:11" s="8" customFormat="1" ht="108">
      <c r="A40" s="322"/>
      <c r="B40" s="128" t="s">
        <v>15</v>
      </c>
      <c r="C40" s="126" t="s">
        <v>51</v>
      </c>
      <c r="D40" s="128" t="s">
        <v>16</v>
      </c>
      <c r="E40" s="66" t="s">
        <v>631</v>
      </c>
      <c r="F40" s="125" t="s">
        <v>638</v>
      </c>
      <c r="G40" s="36">
        <v>0</v>
      </c>
      <c r="H40" s="38">
        <v>2</v>
      </c>
      <c r="I40" s="38">
        <v>2</v>
      </c>
      <c r="J40" s="139" t="s">
        <v>638</v>
      </c>
      <c r="K40" s="126" t="s">
        <v>52</v>
      </c>
    </row>
    <row r="41" spans="1:11" s="8" customFormat="1" ht="36">
      <c r="A41" s="322"/>
      <c r="B41" s="276" t="s">
        <v>18</v>
      </c>
      <c r="C41" s="125" t="s">
        <v>42</v>
      </c>
      <c r="D41" s="125" t="s">
        <v>20</v>
      </c>
      <c r="E41" s="66" t="s">
        <v>652</v>
      </c>
      <c r="F41" s="125"/>
      <c r="G41" s="36"/>
      <c r="H41" s="38">
        <v>1</v>
      </c>
      <c r="I41" s="38">
        <v>1</v>
      </c>
      <c r="J41" s="139"/>
      <c r="K41" s="154" t="s">
        <v>52</v>
      </c>
    </row>
    <row r="42" spans="1:11" s="8" customFormat="1" ht="48">
      <c r="A42" s="322"/>
      <c r="B42" s="276"/>
      <c r="C42" s="4" t="s">
        <v>679</v>
      </c>
      <c r="D42" s="4" t="s">
        <v>840</v>
      </c>
      <c r="E42" s="66">
        <v>2</v>
      </c>
      <c r="F42" s="157" t="s">
        <v>841</v>
      </c>
      <c r="G42" s="36">
        <v>0</v>
      </c>
      <c r="H42" s="38">
        <v>2</v>
      </c>
      <c r="I42" s="38">
        <v>2</v>
      </c>
      <c r="J42" s="139" t="s">
        <v>747</v>
      </c>
      <c r="K42" s="126" t="s">
        <v>52</v>
      </c>
    </row>
    <row r="43" spans="1:11" s="8" customFormat="1" ht="36" customHeight="1">
      <c r="A43" s="322"/>
      <c r="B43" s="317" t="s">
        <v>24</v>
      </c>
      <c r="C43" s="162" t="s">
        <v>25</v>
      </c>
      <c r="D43" s="166" t="s">
        <v>26</v>
      </c>
      <c r="E43" s="167" t="s">
        <v>397</v>
      </c>
      <c r="F43" s="166" t="s">
        <v>656</v>
      </c>
      <c r="G43" s="168">
        <v>0</v>
      </c>
      <c r="H43" s="169">
        <v>1</v>
      </c>
      <c r="I43" s="169">
        <v>2</v>
      </c>
      <c r="J43" s="164" t="s">
        <v>656</v>
      </c>
      <c r="K43" s="162" t="s">
        <v>27</v>
      </c>
    </row>
    <row r="44" spans="1:11" s="8" customFormat="1" ht="144">
      <c r="A44" s="322"/>
      <c r="B44" s="318"/>
      <c r="C44" s="126" t="s">
        <v>28</v>
      </c>
      <c r="D44" s="128" t="s">
        <v>29</v>
      </c>
      <c r="E44" s="66">
        <v>53</v>
      </c>
      <c r="F44" s="133" t="s">
        <v>530</v>
      </c>
      <c r="G44" s="36">
        <v>0</v>
      </c>
      <c r="H44" s="38">
        <v>40</v>
      </c>
      <c r="I44" s="155" t="s">
        <v>748</v>
      </c>
      <c r="J44" s="139"/>
      <c r="K44" s="126" t="s">
        <v>27</v>
      </c>
    </row>
    <row r="45" spans="1:11" s="8" customFormat="1" ht="60">
      <c r="A45" s="322"/>
      <c r="B45" s="318"/>
      <c r="C45" s="4" t="s">
        <v>709</v>
      </c>
      <c r="D45" s="4" t="s">
        <v>680</v>
      </c>
      <c r="E45" s="128" t="s">
        <v>398</v>
      </c>
      <c r="F45" s="133"/>
      <c r="G45" s="36">
        <v>0</v>
      </c>
      <c r="H45" s="38">
        <v>80</v>
      </c>
      <c r="I45" s="155">
        <f>(6+13+39+18+2)</f>
        <v>78</v>
      </c>
      <c r="J45" s="152" t="s">
        <v>842</v>
      </c>
      <c r="K45" s="126" t="s">
        <v>27</v>
      </c>
    </row>
    <row r="46" spans="1:11" s="8" customFormat="1" ht="60">
      <c r="A46" s="322"/>
      <c r="B46" s="318"/>
      <c r="C46" s="126" t="s">
        <v>30</v>
      </c>
      <c r="D46" s="128" t="s">
        <v>31</v>
      </c>
      <c r="E46" s="128" t="s">
        <v>639</v>
      </c>
      <c r="F46" s="133" t="s">
        <v>399</v>
      </c>
      <c r="G46" s="36">
        <v>0</v>
      </c>
      <c r="H46" s="38">
        <v>40</v>
      </c>
      <c r="I46" s="154" t="s">
        <v>748</v>
      </c>
      <c r="J46" s="139"/>
      <c r="K46" s="126" t="s">
        <v>27</v>
      </c>
    </row>
    <row r="47" spans="1:11" s="8" customFormat="1" ht="49.5" customHeight="1">
      <c r="A47" s="322"/>
      <c r="B47" s="318"/>
      <c r="C47" s="126" t="s">
        <v>32</v>
      </c>
      <c r="D47" s="128" t="s">
        <v>33</v>
      </c>
      <c r="E47" s="66">
        <v>24</v>
      </c>
      <c r="F47" s="133" t="s">
        <v>403</v>
      </c>
      <c r="G47" s="36">
        <v>0</v>
      </c>
      <c r="H47" s="38">
        <v>24</v>
      </c>
      <c r="I47" s="154" t="s">
        <v>749</v>
      </c>
      <c r="J47" s="139"/>
      <c r="K47" s="126" t="s">
        <v>27</v>
      </c>
    </row>
    <row r="48" spans="1:11" s="8" customFormat="1" ht="63" customHeight="1">
      <c r="A48" s="277" t="s">
        <v>53</v>
      </c>
      <c r="B48" s="126" t="s">
        <v>54</v>
      </c>
      <c r="C48" s="126" t="s">
        <v>55</v>
      </c>
      <c r="D48" s="126" t="s">
        <v>56</v>
      </c>
      <c r="E48" s="155">
        <v>12</v>
      </c>
      <c r="F48" s="127"/>
      <c r="G48" s="38">
        <v>0</v>
      </c>
      <c r="H48" s="38">
        <v>11</v>
      </c>
      <c r="I48" s="38">
        <v>11</v>
      </c>
      <c r="J48" s="139"/>
      <c r="K48" s="153" t="s">
        <v>57</v>
      </c>
    </row>
    <row r="49" spans="1:11" s="8" customFormat="1" ht="75.75" customHeight="1">
      <c r="A49" s="278"/>
      <c r="B49" s="126" t="s">
        <v>58</v>
      </c>
      <c r="C49" s="126" t="s">
        <v>59</v>
      </c>
      <c r="D49" s="126" t="s">
        <v>60</v>
      </c>
      <c r="E49" s="82">
        <v>1</v>
      </c>
      <c r="F49" s="133" t="s">
        <v>654</v>
      </c>
      <c r="G49" s="38">
        <v>0</v>
      </c>
      <c r="H49" s="27">
        <v>1</v>
      </c>
      <c r="I49" s="27">
        <v>0.5</v>
      </c>
      <c r="J49" s="139"/>
      <c r="K49" s="153" t="s">
        <v>57</v>
      </c>
    </row>
    <row r="50" spans="1:11" s="8" customFormat="1" ht="83.25" customHeight="1">
      <c r="A50" s="279"/>
      <c r="B50" s="128" t="s">
        <v>61</v>
      </c>
      <c r="C50" s="128" t="s">
        <v>62</v>
      </c>
      <c r="D50" s="128" t="s">
        <v>63</v>
      </c>
      <c r="E50" s="66">
        <f>468+500</f>
        <v>968</v>
      </c>
      <c r="F50" s="133" t="s">
        <v>653</v>
      </c>
      <c r="G50" s="38">
        <v>0</v>
      </c>
      <c r="H50" s="38">
        <v>802</v>
      </c>
      <c r="I50" s="153" t="s">
        <v>745</v>
      </c>
      <c r="J50" s="139"/>
      <c r="K50" s="153" t="s">
        <v>404</v>
      </c>
    </row>
    <row r="51" spans="1:11" s="8" customFormat="1" ht="93.75" customHeight="1">
      <c r="A51" s="279"/>
      <c r="B51" s="128" t="s">
        <v>64</v>
      </c>
      <c r="C51" s="128" t="s">
        <v>469</v>
      </c>
      <c r="D51" s="128" t="s">
        <v>65</v>
      </c>
      <c r="E51" s="155">
        <f>363+175+146+122+52+180</f>
        <v>1038</v>
      </c>
      <c r="F51" s="126" t="s">
        <v>649</v>
      </c>
      <c r="G51" s="38">
        <v>0</v>
      </c>
      <c r="H51" s="38">
        <v>609</v>
      </c>
      <c r="I51" s="153" t="s">
        <v>746</v>
      </c>
      <c r="J51" s="139"/>
      <c r="K51" s="153" t="s">
        <v>470</v>
      </c>
    </row>
    <row r="52" spans="1:11" s="8" customFormat="1" ht="96.75" customHeight="1">
      <c r="A52" s="276" t="s">
        <v>843</v>
      </c>
      <c r="B52" s="276"/>
      <c r="C52" s="276"/>
      <c r="D52" s="276"/>
      <c r="E52" s="276"/>
      <c r="F52" s="276"/>
      <c r="G52" s="276"/>
      <c r="H52" s="276"/>
      <c r="I52" s="276"/>
      <c r="J52" s="276"/>
      <c r="K52" s="276"/>
    </row>
    <row r="53" spans="1:11" s="24" customFormat="1" ht="23.25" customHeight="1">
      <c r="A53" s="344" t="s">
        <v>210</v>
      </c>
      <c r="B53" s="345"/>
      <c r="C53" s="345"/>
      <c r="D53" s="345"/>
      <c r="E53" s="345"/>
      <c r="F53" s="345"/>
      <c r="G53" s="345"/>
      <c r="H53" s="345"/>
      <c r="I53" s="345"/>
      <c r="J53" s="345"/>
      <c r="K53" s="346"/>
    </row>
    <row r="54" spans="1:11" s="17" customFormat="1" ht="30.75" customHeight="1">
      <c r="A54" s="280" t="s">
        <v>235</v>
      </c>
      <c r="B54" s="280"/>
      <c r="C54" s="280"/>
      <c r="D54" s="280"/>
      <c r="E54" s="280"/>
      <c r="F54" s="280"/>
      <c r="G54" s="280"/>
      <c r="H54" s="280"/>
      <c r="I54" s="280"/>
      <c r="J54" s="280"/>
      <c r="K54" s="280"/>
    </row>
    <row r="55" spans="1:11" s="33" customFormat="1" ht="35.25" customHeight="1">
      <c r="A55" s="46" t="s">
        <v>477</v>
      </c>
      <c r="B55" s="275" t="s">
        <v>479</v>
      </c>
      <c r="C55" s="275" t="s">
        <v>514</v>
      </c>
      <c r="D55" s="275" t="s">
        <v>3</v>
      </c>
      <c r="E55" s="275" t="s">
        <v>528</v>
      </c>
      <c r="F55" s="275"/>
      <c r="G55" s="330" t="s">
        <v>515</v>
      </c>
      <c r="H55" s="337"/>
      <c r="I55" s="337"/>
      <c r="J55" s="331"/>
      <c r="K55" s="275" t="s">
        <v>485</v>
      </c>
    </row>
    <row r="56" spans="1:11" s="33" customFormat="1" ht="36">
      <c r="A56" s="75" t="s">
        <v>478</v>
      </c>
      <c r="B56" s="275"/>
      <c r="C56" s="275"/>
      <c r="D56" s="275"/>
      <c r="E56" s="124" t="s">
        <v>392</v>
      </c>
      <c r="F56" s="124" t="s">
        <v>391</v>
      </c>
      <c r="G56" s="3" t="s">
        <v>516</v>
      </c>
      <c r="H56" s="3" t="s">
        <v>517</v>
      </c>
      <c r="I56" s="3" t="s">
        <v>396</v>
      </c>
      <c r="J56" s="3" t="s">
        <v>391</v>
      </c>
      <c r="K56" s="275"/>
    </row>
    <row r="57" spans="1:13" s="25" customFormat="1" ht="152.25" customHeight="1">
      <c r="A57" s="276" t="s">
        <v>480</v>
      </c>
      <c r="B57" s="276" t="s">
        <v>211</v>
      </c>
      <c r="C57" s="125" t="s">
        <v>405</v>
      </c>
      <c r="D57" s="125" t="s">
        <v>212</v>
      </c>
      <c r="E57" s="125" t="s">
        <v>496</v>
      </c>
      <c r="F57" s="125"/>
      <c r="G57" s="19">
        <v>0</v>
      </c>
      <c r="H57" s="27">
        <v>1</v>
      </c>
      <c r="I57" s="152" t="s">
        <v>844</v>
      </c>
      <c r="J57" s="152" t="s">
        <v>848</v>
      </c>
      <c r="K57" s="126" t="s">
        <v>213</v>
      </c>
      <c r="L57" s="25">
        <f>841977210+841977210+926313840+1353530700</f>
        <v>3963798960</v>
      </c>
      <c r="M57" s="150">
        <f>528197943+313379267</f>
        <v>841577210</v>
      </c>
    </row>
    <row r="58" spans="1:11" s="25" customFormat="1" ht="158.25" customHeight="1">
      <c r="A58" s="276"/>
      <c r="B58" s="276"/>
      <c r="C58" s="125" t="s">
        <v>406</v>
      </c>
      <c r="D58" s="125" t="s">
        <v>212</v>
      </c>
      <c r="E58" s="125" t="s">
        <v>497</v>
      </c>
      <c r="F58" s="125"/>
      <c r="G58" s="19">
        <v>0</v>
      </c>
      <c r="H58" s="27">
        <v>1</v>
      </c>
      <c r="I58" s="152" t="s">
        <v>845</v>
      </c>
      <c r="J58" s="152" t="s">
        <v>849</v>
      </c>
      <c r="K58" s="126" t="s">
        <v>213</v>
      </c>
    </row>
    <row r="59" spans="1:11" s="25" customFormat="1" ht="165" customHeight="1">
      <c r="A59" s="54" t="s">
        <v>343</v>
      </c>
      <c r="B59" s="4" t="s">
        <v>214</v>
      </c>
      <c r="C59" s="4" t="s">
        <v>846</v>
      </c>
      <c r="D59" s="4" t="s">
        <v>212</v>
      </c>
      <c r="E59" s="125" t="s">
        <v>498</v>
      </c>
      <c r="F59" s="125"/>
      <c r="G59" s="19">
        <v>0</v>
      </c>
      <c r="H59" s="27">
        <v>1</v>
      </c>
      <c r="I59" s="152" t="s">
        <v>852</v>
      </c>
      <c r="J59" s="152" t="s">
        <v>850</v>
      </c>
      <c r="K59" s="126" t="s">
        <v>213</v>
      </c>
    </row>
    <row r="60" spans="1:11" s="25" customFormat="1" ht="169.5" customHeight="1">
      <c r="A60" s="125" t="s">
        <v>215</v>
      </c>
      <c r="B60" s="4" t="s">
        <v>216</v>
      </c>
      <c r="C60" s="4" t="s">
        <v>847</v>
      </c>
      <c r="D60" s="128" t="s">
        <v>212</v>
      </c>
      <c r="E60" s="125" t="s">
        <v>499</v>
      </c>
      <c r="F60" s="125"/>
      <c r="G60" s="19">
        <v>0</v>
      </c>
      <c r="H60" s="27">
        <v>1</v>
      </c>
      <c r="I60" s="152" t="s">
        <v>853</v>
      </c>
      <c r="J60" s="152" t="s">
        <v>851</v>
      </c>
      <c r="K60" s="126" t="s">
        <v>213</v>
      </c>
    </row>
    <row r="61" spans="1:11" s="25" customFormat="1" ht="97.5" customHeight="1">
      <c r="A61" s="276" t="s">
        <v>219</v>
      </c>
      <c r="B61" s="4" t="s">
        <v>240</v>
      </c>
      <c r="C61" s="4" t="s">
        <v>217</v>
      </c>
      <c r="D61" s="128" t="s">
        <v>212</v>
      </c>
      <c r="E61" s="125" t="s">
        <v>716</v>
      </c>
      <c r="F61" s="125"/>
      <c r="G61" s="19">
        <v>0</v>
      </c>
      <c r="H61" s="27">
        <v>1</v>
      </c>
      <c r="I61" s="139" t="s">
        <v>750</v>
      </c>
      <c r="J61" s="139" t="s">
        <v>751</v>
      </c>
      <c r="K61" s="126" t="s">
        <v>213</v>
      </c>
    </row>
    <row r="62" spans="1:11" s="25" customFormat="1" ht="97.5" customHeight="1">
      <c r="A62" s="276"/>
      <c r="B62" s="4" t="s">
        <v>239</v>
      </c>
      <c r="C62" s="4" t="s">
        <v>217</v>
      </c>
      <c r="D62" s="128" t="s">
        <v>212</v>
      </c>
      <c r="E62" s="125" t="s">
        <v>500</v>
      </c>
      <c r="F62" s="125"/>
      <c r="G62" s="19">
        <v>0</v>
      </c>
      <c r="H62" s="27">
        <v>1</v>
      </c>
      <c r="I62" s="139" t="s">
        <v>750</v>
      </c>
      <c r="J62" s="139" t="s">
        <v>751</v>
      </c>
      <c r="K62" s="126" t="s">
        <v>213</v>
      </c>
    </row>
    <row r="63" spans="1:11" s="25" customFormat="1" ht="96.75" customHeight="1">
      <c r="A63" s="276" t="s">
        <v>337</v>
      </c>
      <c r="B63" s="125" t="s">
        <v>236</v>
      </c>
      <c r="C63" s="4" t="s">
        <v>217</v>
      </c>
      <c r="D63" s="128" t="s">
        <v>212</v>
      </c>
      <c r="E63" s="125" t="s">
        <v>501</v>
      </c>
      <c r="F63" s="125"/>
      <c r="G63" s="19">
        <v>0</v>
      </c>
      <c r="H63" s="27">
        <v>1</v>
      </c>
      <c r="I63" s="152" t="s">
        <v>855</v>
      </c>
      <c r="J63" s="152" t="s">
        <v>854</v>
      </c>
      <c r="K63" s="126" t="s">
        <v>213</v>
      </c>
    </row>
    <row r="64" spans="1:11" s="25" customFormat="1" ht="87.75" customHeight="1">
      <c r="A64" s="276"/>
      <c r="B64" s="125" t="s">
        <v>237</v>
      </c>
      <c r="C64" s="4" t="s">
        <v>217</v>
      </c>
      <c r="D64" s="128" t="s">
        <v>212</v>
      </c>
      <c r="E64" s="125" t="s">
        <v>502</v>
      </c>
      <c r="F64" s="125"/>
      <c r="G64" s="19">
        <v>0</v>
      </c>
      <c r="H64" s="27">
        <v>1</v>
      </c>
      <c r="I64" s="139" t="s">
        <v>750</v>
      </c>
      <c r="J64" s="139" t="s">
        <v>751</v>
      </c>
      <c r="K64" s="126" t="s">
        <v>213</v>
      </c>
    </row>
    <row r="65" spans="1:11" s="25" customFormat="1" ht="237.75" customHeight="1">
      <c r="A65" s="125" t="s">
        <v>218</v>
      </c>
      <c r="B65" s="125" t="s">
        <v>238</v>
      </c>
      <c r="C65" s="4" t="s">
        <v>217</v>
      </c>
      <c r="D65" s="128" t="s">
        <v>212</v>
      </c>
      <c r="E65" s="125" t="s">
        <v>660</v>
      </c>
      <c r="F65" s="125"/>
      <c r="G65" s="19">
        <v>0</v>
      </c>
      <c r="H65" s="27">
        <v>1</v>
      </c>
      <c r="I65" s="139" t="s">
        <v>750</v>
      </c>
      <c r="J65" s="139" t="s">
        <v>751</v>
      </c>
      <c r="K65" s="126" t="s">
        <v>213</v>
      </c>
    </row>
    <row r="66" spans="1:11" s="150" customFormat="1" ht="168.75" customHeight="1">
      <c r="A66" s="276" t="s">
        <v>220</v>
      </c>
      <c r="B66" s="164" t="s">
        <v>221</v>
      </c>
      <c r="C66" s="163" t="s">
        <v>217</v>
      </c>
      <c r="D66" s="166" t="s">
        <v>222</v>
      </c>
      <c r="E66" s="162" t="s">
        <v>503</v>
      </c>
      <c r="F66" s="162"/>
      <c r="G66" s="170">
        <v>0</v>
      </c>
      <c r="H66" s="170">
        <v>1</v>
      </c>
      <c r="I66" s="162" t="s">
        <v>752</v>
      </c>
      <c r="J66" s="162" t="s">
        <v>761</v>
      </c>
      <c r="K66" s="162" t="s">
        <v>223</v>
      </c>
    </row>
    <row r="67" spans="1:11" s="30" customFormat="1" ht="156" customHeight="1">
      <c r="A67" s="276"/>
      <c r="B67" s="125" t="s">
        <v>346</v>
      </c>
      <c r="C67" s="125" t="s">
        <v>347</v>
      </c>
      <c r="D67" s="4" t="s">
        <v>348</v>
      </c>
      <c r="E67" s="92"/>
      <c r="F67" s="19" t="s">
        <v>410</v>
      </c>
      <c r="G67" s="19">
        <v>0</v>
      </c>
      <c r="H67" s="19">
        <v>0.5</v>
      </c>
      <c r="I67" s="16">
        <v>0.1</v>
      </c>
      <c r="J67" s="149" t="s">
        <v>753</v>
      </c>
      <c r="K67" s="125" t="s">
        <v>223</v>
      </c>
    </row>
    <row r="68" spans="1:11" s="25" customFormat="1" ht="60">
      <c r="A68" s="288"/>
      <c r="B68" s="276" t="s">
        <v>531</v>
      </c>
      <c r="C68" s="4" t="s">
        <v>532</v>
      </c>
      <c r="D68" s="125" t="s">
        <v>412</v>
      </c>
      <c r="E68" s="23">
        <v>1</v>
      </c>
      <c r="F68" s="23"/>
      <c r="G68" s="19">
        <v>0</v>
      </c>
      <c r="H68" s="23">
        <v>1</v>
      </c>
      <c r="I68" s="23"/>
      <c r="J68" s="149" t="s">
        <v>754</v>
      </c>
      <c r="K68" s="126" t="s">
        <v>411</v>
      </c>
    </row>
    <row r="69" spans="1:11" s="30" customFormat="1" ht="72" customHeight="1">
      <c r="A69" s="288"/>
      <c r="B69" s="285"/>
      <c r="C69" s="4" t="s">
        <v>356</v>
      </c>
      <c r="D69" s="125" t="s">
        <v>345</v>
      </c>
      <c r="E69" s="19">
        <v>1</v>
      </c>
      <c r="F69" s="19"/>
      <c r="G69" s="19">
        <v>0</v>
      </c>
      <c r="H69" s="19">
        <v>1</v>
      </c>
      <c r="I69" s="19">
        <v>1</v>
      </c>
      <c r="J69" s="149" t="s">
        <v>755</v>
      </c>
      <c r="K69" s="125" t="s">
        <v>349</v>
      </c>
    </row>
    <row r="70" spans="1:11" s="25" customFormat="1" ht="72">
      <c r="A70" s="288"/>
      <c r="B70" s="4" t="s">
        <v>224</v>
      </c>
      <c r="C70" s="125" t="s">
        <v>225</v>
      </c>
      <c r="D70" s="125" t="s">
        <v>226</v>
      </c>
      <c r="E70" s="19" t="s">
        <v>407</v>
      </c>
      <c r="F70" s="19"/>
      <c r="G70" s="19">
        <v>0</v>
      </c>
      <c r="H70" s="19">
        <f>9/9</f>
        <v>1</v>
      </c>
      <c r="I70" s="19">
        <v>0.6</v>
      </c>
      <c r="J70" s="149" t="s">
        <v>756</v>
      </c>
      <c r="K70" s="126" t="s">
        <v>227</v>
      </c>
    </row>
    <row r="71" spans="1:11" s="25" customFormat="1" ht="60">
      <c r="A71" s="288"/>
      <c r="B71" s="4" t="s">
        <v>228</v>
      </c>
      <c r="C71" s="125" t="s">
        <v>229</v>
      </c>
      <c r="D71" s="125" t="s">
        <v>395</v>
      </c>
      <c r="E71" s="19" t="s">
        <v>408</v>
      </c>
      <c r="F71" s="19"/>
      <c r="G71" s="19">
        <v>0</v>
      </c>
      <c r="H71" s="19">
        <f>21/21</f>
        <v>1</v>
      </c>
      <c r="I71" s="19">
        <v>0.5</v>
      </c>
      <c r="J71" s="149" t="s">
        <v>757</v>
      </c>
      <c r="K71" s="126" t="s">
        <v>230</v>
      </c>
    </row>
    <row r="72" spans="1:11" s="25" customFormat="1" ht="72">
      <c r="A72" s="288"/>
      <c r="B72" s="4" t="s">
        <v>231</v>
      </c>
      <c r="C72" s="125" t="s">
        <v>232</v>
      </c>
      <c r="D72" s="125" t="s">
        <v>233</v>
      </c>
      <c r="E72" s="19" t="s">
        <v>504</v>
      </c>
      <c r="F72" s="19"/>
      <c r="G72" s="19">
        <v>0</v>
      </c>
      <c r="H72" s="19">
        <f>5/5</f>
        <v>1</v>
      </c>
      <c r="I72" s="19">
        <v>0.3</v>
      </c>
      <c r="J72" s="149" t="s">
        <v>762</v>
      </c>
      <c r="K72" s="126" t="s">
        <v>234</v>
      </c>
    </row>
    <row r="73" spans="1:11" ht="72.75" customHeight="1">
      <c r="A73" s="288"/>
      <c r="B73" s="126" t="s">
        <v>66</v>
      </c>
      <c r="C73" s="128" t="s">
        <v>67</v>
      </c>
      <c r="D73" s="128" t="s">
        <v>68</v>
      </c>
      <c r="E73" s="27">
        <v>0.4</v>
      </c>
      <c r="F73" s="27"/>
      <c r="G73" s="66">
        <v>0</v>
      </c>
      <c r="H73" s="27">
        <v>1</v>
      </c>
      <c r="I73" s="19" t="s">
        <v>763</v>
      </c>
      <c r="J73" s="149" t="s">
        <v>758</v>
      </c>
      <c r="K73" s="126" t="s">
        <v>69</v>
      </c>
    </row>
    <row r="74" spans="1:11" ht="87.75" customHeight="1">
      <c r="A74" s="288"/>
      <c r="B74" s="126" t="s">
        <v>70</v>
      </c>
      <c r="C74" s="128" t="s">
        <v>71</v>
      </c>
      <c r="D74" s="128" t="s">
        <v>72</v>
      </c>
      <c r="E74" s="27">
        <v>1</v>
      </c>
      <c r="F74" s="27"/>
      <c r="G74" s="66">
        <v>0</v>
      </c>
      <c r="H74" s="27">
        <v>1</v>
      </c>
      <c r="I74" s="19" t="s">
        <v>759</v>
      </c>
      <c r="J74" s="149" t="s">
        <v>760</v>
      </c>
      <c r="K74" s="126" t="s">
        <v>69</v>
      </c>
    </row>
    <row r="75" spans="1:11" s="8" customFormat="1" ht="30.75" customHeight="1">
      <c r="A75" s="288" t="s">
        <v>475</v>
      </c>
      <c r="B75" s="297"/>
      <c r="C75" s="297"/>
      <c r="D75" s="297"/>
      <c r="E75" s="297"/>
      <c r="F75" s="297"/>
      <c r="G75" s="297"/>
      <c r="H75" s="297"/>
      <c r="I75" s="297"/>
      <c r="J75" s="297"/>
      <c r="K75" s="297"/>
    </row>
    <row r="76" spans="1:11" ht="23.25" customHeight="1">
      <c r="A76" s="301" t="s">
        <v>73</v>
      </c>
      <c r="B76" s="301"/>
      <c r="C76" s="301"/>
      <c r="D76" s="301"/>
      <c r="E76" s="301"/>
      <c r="F76" s="301"/>
      <c r="G76" s="301"/>
      <c r="H76" s="301"/>
      <c r="I76" s="301"/>
      <c r="J76" s="301"/>
      <c r="K76" s="301"/>
    </row>
    <row r="77" spans="1:212" ht="18.75" customHeight="1">
      <c r="A77" s="276" t="s">
        <v>207</v>
      </c>
      <c r="B77" s="276"/>
      <c r="C77" s="276"/>
      <c r="D77" s="276"/>
      <c r="E77" s="276"/>
      <c r="F77" s="276"/>
      <c r="G77" s="276"/>
      <c r="H77" s="276"/>
      <c r="I77" s="276"/>
      <c r="J77" s="276"/>
      <c r="K77" s="276"/>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76"/>
      <c r="B78" s="276"/>
      <c r="C78" s="276"/>
      <c r="D78" s="276"/>
      <c r="E78" s="276"/>
      <c r="F78" s="276"/>
      <c r="G78" s="276"/>
      <c r="H78" s="276"/>
      <c r="I78" s="276"/>
      <c r="J78" s="276"/>
      <c r="K78" s="276"/>
    </row>
    <row r="79" spans="1:11" s="33" customFormat="1" ht="35.25" customHeight="1">
      <c r="A79" s="46" t="s">
        <v>477</v>
      </c>
      <c r="B79" s="275" t="s">
        <v>479</v>
      </c>
      <c r="C79" s="275" t="s">
        <v>514</v>
      </c>
      <c r="D79" s="275" t="s">
        <v>3</v>
      </c>
      <c r="E79" s="275" t="s">
        <v>528</v>
      </c>
      <c r="F79" s="275"/>
      <c r="G79" s="330" t="s">
        <v>515</v>
      </c>
      <c r="H79" s="337"/>
      <c r="I79" s="337"/>
      <c r="J79" s="331"/>
      <c r="K79" s="275" t="s">
        <v>485</v>
      </c>
    </row>
    <row r="80" spans="1:11" s="33" customFormat="1" ht="36">
      <c r="A80" s="46" t="s">
        <v>478</v>
      </c>
      <c r="B80" s="275"/>
      <c r="C80" s="275"/>
      <c r="D80" s="275"/>
      <c r="E80" s="124" t="s">
        <v>392</v>
      </c>
      <c r="F80" s="124" t="s">
        <v>391</v>
      </c>
      <c r="G80" s="3" t="s">
        <v>516</v>
      </c>
      <c r="H80" s="3" t="s">
        <v>517</v>
      </c>
      <c r="I80" s="3" t="s">
        <v>396</v>
      </c>
      <c r="J80" s="3" t="s">
        <v>391</v>
      </c>
      <c r="K80" s="275"/>
    </row>
    <row r="81" spans="1:212" s="8" customFormat="1" ht="157.5" customHeight="1">
      <c r="A81" s="288" t="s">
        <v>373</v>
      </c>
      <c r="B81" s="56" t="s">
        <v>550</v>
      </c>
      <c r="C81" s="4" t="s">
        <v>551</v>
      </c>
      <c r="D81" s="4" t="s">
        <v>552</v>
      </c>
      <c r="E81" s="56" t="s">
        <v>681</v>
      </c>
      <c r="F81" s="125" t="s">
        <v>719</v>
      </c>
      <c r="G81" s="62">
        <v>0</v>
      </c>
      <c r="H81" s="63">
        <v>1</v>
      </c>
      <c r="I81" s="62"/>
      <c r="J81" s="62"/>
      <c r="K81" s="133"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88"/>
      <c r="B82" s="56" t="s">
        <v>554</v>
      </c>
      <c r="C82" s="4" t="s">
        <v>555</v>
      </c>
      <c r="D82" s="4" t="s">
        <v>556</v>
      </c>
      <c r="E82" s="4" t="s">
        <v>661</v>
      </c>
      <c r="F82" s="4" t="s">
        <v>663</v>
      </c>
      <c r="G82" s="62">
        <v>0</v>
      </c>
      <c r="H82" s="63">
        <v>1</v>
      </c>
      <c r="I82" s="134"/>
      <c r="J82" s="134"/>
      <c r="K82" s="133"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88"/>
      <c r="B83" s="125" t="s">
        <v>565</v>
      </c>
      <c r="C83" s="125" t="s">
        <v>682</v>
      </c>
      <c r="D83" s="125" t="s">
        <v>566</v>
      </c>
      <c r="E83" s="4" t="s">
        <v>398</v>
      </c>
      <c r="F83" s="54"/>
      <c r="G83" s="62">
        <v>0</v>
      </c>
      <c r="H83" s="63" t="s">
        <v>662</v>
      </c>
      <c r="I83" s="134"/>
      <c r="J83" s="134"/>
      <c r="K83" s="133"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88"/>
      <c r="B84" s="64" t="s">
        <v>558</v>
      </c>
      <c r="C84" s="64" t="s">
        <v>559</v>
      </c>
      <c r="D84" s="56" t="s">
        <v>560</v>
      </c>
      <c r="E84" s="56" t="s">
        <v>561</v>
      </c>
      <c r="F84" s="4" t="s">
        <v>562</v>
      </c>
      <c r="G84" s="62">
        <v>0</v>
      </c>
      <c r="H84" s="63">
        <v>1</v>
      </c>
      <c r="I84" s="4"/>
      <c r="J84" s="4"/>
      <c r="K84" s="133" t="s">
        <v>563</v>
      </c>
    </row>
    <row r="85" spans="1:11" s="8" customFormat="1" ht="86.25" customHeight="1">
      <c r="A85" s="288"/>
      <c r="B85" s="64" t="s">
        <v>70</v>
      </c>
      <c r="C85" s="4" t="s">
        <v>683</v>
      </c>
      <c r="D85" s="4" t="s">
        <v>564</v>
      </c>
      <c r="E85" s="65">
        <v>1</v>
      </c>
      <c r="F85" s="4" t="s">
        <v>684</v>
      </c>
      <c r="G85" s="23">
        <v>0</v>
      </c>
      <c r="H85" s="63">
        <v>1</v>
      </c>
      <c r="I85" s="62"/>
      <c r="J85" s="62"/>
      <c r="K85" s="133" t="s">
        <v>563</v>
      </c>
    </row>
    <row r="86" spans="1:11" s="8" customFormat="1" ht="12">
      <c r="A86" s="101"/>
      <c r="B86" s="102"/>
      <c r="C86" s="102"/>
      <c r="D86" s="103"/>
      <c r="E86" s="104"/>
      <c r="F86" s="102"/>
      <c r="G86" s="105"/>
      <c r="H86" s="106"/>
      <c r="I86" s="107"/>
      <c r="J86" s="107"/>
      <c r="K86" s="103"/>
    </row>
    <row r="87" spans="1:11" ht="21" customHeight="1">
      <c r="A87" s="332" t="s">
        <v>130</v>
      </c>
      <c r="B87" s="332"/>
      <c r="C87" s="332"/>
      <c r="D87" s="332"/>
      <c r="E87" s="332"/>
      <c r="F87" s="332"/>
      <c r="G87" s="332"/>
      <c r="H87" s="332"/>
      <c r="I87" s="332"/>
      <c r="J87" s="332"/>
      <c r="K87" s="332"/>
    </row>
    <row r="88" spans="1:11" ht="46.5" customHeight="1">
      <c r="A88" s="284" t="s">
        <v>520</v>
      </c>
      <c r="B88" s="284"/>
      <c r="C88" s="284"/>
      <c r="D88" s="284"/>
      <c r="E88" s="284"/>
      <c r="F88" s="284"/>
      <c r="G88" s="284"/>
      <c r="H88" s="284"/>
      <c r="I88" s="284"/>
      <c r="J88" s="284"/>
      <c r="K88" s="284"/>
    </row>
    <row r="89" spans="1:11" s="33" customFormat="1" ht="35.25" customHeight="1">
      <c r="A89" s="46" t="s">
        <v>477</v>
      </c>
      <c r="B89" s="275" t="s">
        <v>479</v>
      </c>
      <c r="C89" s="275" t="s">
        <v>514</v>
      </c>
      <c r="D89" s="275" t="s">
        <v>3</v>
      </c>
      <c r="E89" s="275" t="s">
        <v>528</v>
      </c>
      <c r="F89" s="275"/>
      <c r="G89" s="330" t="s">
        <v>515</v>
      </c>
      <c r="H89" s="337"/>
      <c r="I89" s="337"/>
      <c r="J89" s="331"/>
      <c r="K89" s="275" t="s">
        <v>485</v>
      </c>
    </row>
    <row r="90" spans="1:11" s="33" customFormat="1" ht="36">
      <c r="A90" s="75" t="s">
        <v>478</v>
      </c>
      <c r="B90" s="275"/>
      <c r="C90" s="275"/>
      <c r="D90" s="275"/>
      <c r="E90" s="124" t="s">
        <v>392</v>
      </c>
      <c r="F90" s="124" t="s">
        <v>391</v>
      </c>
      <c r="G90" s="3" t="s">
        <v>516</v>
      </c>
      <c r="H90" s="3" t="s">
        <v>517</v>
      </c>
      <c r="I90" s="3" t="s">
        <v>396</v>
      </c>
      <c r="J90" s="3" t="s">
        <v>391</v>
      </c>
      <c r="K90" s="275"/>
    </row>
    <row r="91" spans="1:11" ht="72">
      <c r="A91" s="290" t="s">
        <v>481</v>
      </c>
      <c r="B91" s="315" t="s">
        <v>132</v>
      </c>
      <c r="C91" s="51" t="s">
        <v>133</v>
      </c>
      <c r="D91" s="51" t="s">
        <v>414</v>
      </c>
      <c r="E91" s="16">
        <v>1</v>
      </c>
      <c r="F91" s="51" t="s">
        <v>665</v>
      </c>
      <c r="G91" s="22">
        <v>0</v>
      </c>
      <c r="H91" s="16">
        <v>1</v>
      </c>
      <c r="I91" s="93"/>
      <c r="J91" s="93"/>
      <c r="K91" s="51" t="s">
        <v>131</v>
      </c>
    </row>
    <row r="92" spans="1:11" ht="36">
      <c r="A92" s="290"/>
      <c r="B92" s="315"/>
      <c r="C92" s="51" t="s">
        <v>685</v>
      </c>
      <c r="D92" s="51" t="s">
        <v>664</v>
      </c>
      <c r="E92" s="16" t="s">
        <v>398</v>
      </c>
      <c r="F92" s="51"/>
      <c r="G92" s="22">
        <v>0</v>
      </c>
      <c r="H92" s="16">
        <v>1</v>
      </c>
      <c r="I92" s="93"/>
      <c r="J92" s="93"/>
      <c r="K92" s="51"/>
    </row>
    <row r="93" spans="1:11" ht="60">
      <c r="A93" s="290"/>
      <c r="B93" s="315"/>
      <c r="C93" s="21" t="s">
        <v>134</v>
      </c>
      <c r="D93" s="21" t="s">
        <v>135</v>
      </c>
      <c r="E93" s="131" t="s">
        <v>413</v>
      </c>
      <c r="F93" s="4" t="s">
        <v>533</v>
      </c>
      <c r="G93" s="22">
        <v>0</v>
      </c>
      <c r="H93" s="16">
        <v>1</v>
      </c>
      <c r="I93" s="51"/>
      <c r="J93" s="51"/>
      <c r="K93" s="51" t="s">
        <v>131</v>
      </c>
    </row>
    <row r="94" spans="1:11" ht="79.5" customHeight="1">
      <c r="A94" s="290"/>
      <c r="B94" s="51" t="s">
        <v>136</v>
      </c>
      <c r="C94" s="125" t="s">
        <v>137</v>
      </c>
      <c r="D94" s="125" t="s">
        <v>138</v>
      </c>
      <c r="E94" s="131" t="s">
        <v>417</v>
      </c>
      <c r="F94" s="4" t="s">
        <v>712</v>
      </c>
      <c r="G94" s="23">
        <v>0</v>
      </c>
      <c r="H94" s="19">
        <v>1</v>
      </c>
      <c r="I94" s="51"/>
      <c r="J94" s="51"/>
      <c r="K94" s="51" t="s">
        <v>131</v>
      </c>
    </row>
    <row r="95" spans="1:11" ht="84">
      <c r="A95" s="315"/>
      <c r="B95" s="51" t="s">
        <v>209</v>
      </c>
      <c r="C95" s="125" t="s">
        <v>521</v>
      </c>
      <c r="D95" s="125" t="s">
        <v>139</v>
      </c>
      <c r="E95" s="131" t="s">
        <v>711</v>
      </c>
      <c r="F95" s="4" t="s">
        <v>415</v>
      </c>
      <c r="G95" s="23">
        <v>0</v>
      </c>
      <c r="H95" s="19">
        <v>1</v>
      </c>
      <c r="I95" s="51"/>
      <c r="J95" s="51"/>
      <c r="K95" s="51" t="s">
        <v>131</v>
      </c>
    </row>
    <row r="96" spans="1:11" ht="48">
      <c r="A96" s="315"/>
      <c r="B96" s="51" t="s">
        <v>140</v>
      </c>
      <c r="C96" s="125" t="s">
        <v>141</v>
      </c>
      <c r="D96" s="125" t="s">
        <v>142</v>
      </c>
      <c r="E96" s="131" t="s">
        <v>418</v>
      </c>
      <c r="F96" s="4" t="s">
        <v>416</v>
      </c>
      <c r="G96" s="23">
        <v>0</v>
      </c>
      <c r="H96" s="16">
        <v>1</v>
      </c>
      <c r="I96" s="51"/>
      <c r="J96" s="51"/>
      <c r="K96" s="51" t="s">
        <v>131</v>
      </c>
    </row>
    <row r="97" spans="1:11" ht="78" customHeight="1">
      <c r="A97" s="315"/>
      <c r="B97" s="51" t="s">
        <v>143</v>
      </c>
      <c r="C97" s="125" t="s">
        <v>144</v>
      </c>
      <c r="D97" s="125" t="s">
        <v>145</v>
      </c>
      <c r="E97" s="19">
        <v>0.9</v>
      </c>
      <c r="F97" s="4" t="s">
        <v>713</v>
      </c>
      <c r="G97" s="23">
        <v>0</v>
      </c>
      <c r="H97" s="16">
        <v>1</v>
      </c>
      <c r="I97" s="16"/>
      <c r="J97" s="16"/>
      <c r="K97" s="51" t="s">
        <v>131</v>
      </c>
    </row>
    <row r="98" spans="1:11" ht="54.75" customHeight="1">
      <c r="A98" s="316"/>
      <c r="B98" s="125" t="s">
        <v>339</v>
      </c>
      <c r="C98" s="125" t="s">
        <v>358</v>
      </c>
      <c r="D98" s="125" t="s">
        <v>340</v>
      </c>
      <c r="E98" s="131">
        <v>1</v>
      </c>
      <c r="F98" s="4"/>
      <c r="G98" s="23">
        <v>0</v>
      </c>
      <c r="H98" s="23">
        <v>1</v>
      </c>
      <c r="I98" s="23"/>
      <c r="J98" s="23"/>
      <c r="K98" s="51" t="s">
        <v>338</v>
      </c>
    </row>
    <row r="99" spans="1:11" ht="36">
      <c r="A99" s="290" t="s">
        <v>146</v>
      </c>
      <c r="B99" s="28" t="s">
        <v>66</v>
      </c>
      <c r="C99" s="128" t="s">
        <v>67</v>
      </c>
      <c r="D99" s="128" t="s">
        <v>68</v>
      </c>
      <c r="E99" s="27">
        <v>0.8</v>
      </c>
      <c r="F99" s="4"/>
      <c r="G99" s="23">
        <v>0</v>
      </c>
      <c r="H99" s="9">
        <v>1</v>
      </c>
      <c r="I99" s="9"/>
      <c r="J99" s="9"/>
      <c r="K99" s="28" t="s">
        <v>69</v>
      </c>
    </row>
    <row r="100" spans="1:11" ht="61.5" customHeight="1">
      <c r="A100" s="276"/>
      <c r="B100" s="28" t="s">
        <v>70</v>
      </c>
      <c r="C100" s="128" t="s">
        <v>71</v>
      </c>
      <c r="D100" s="128" t="s">
        <v>72</v>
      </c>
      <c r="E100" s="27">
        <v>1</v>
      </c>
      <c r="F100" s="4" t="s">
        <v>420</v>
      </c>
      <c r="G100" s="23">
        <v>0</v>
      </c>
      <c r="H100" s="9">
        <v>1</v>
      </c>
      <c r="I100" s="9"/>
      <c r="J100" s="9"/>
      <c r="K100" s="28" t="s">
        <v>69</v>
      </c>
    </row>
    <row r="101" spans="1:11" s="17" customFormat="1" ht="24" customHeight="1">
      <c r="A101" s="313" t="s">
        <v>371</v>
      </c>
      <c r="B101" s="313"/>
      <c r="C101" s="313"/>
      <c r="D101" s="313"/>
      <c r="E101" s="313"/>
      <c r="F101" s="313"/>
      <c r="G101" s="313"/>
      <c r="H101" s="313"/>
      <c r="I101" s="313"/>
      <c r="J101" s="313"/>
      <c r="K101" s="313"/>
    </row>
    <row r="102" spans="1:11" s="17" customFormat="1" ht="36" customHeight="1">
      <c r="A102" s="314" t="s">
        <v>534</v>
      </c>
      <c r="B102" s="314"/>
      <c r="C102" s="314"/>
      <c r="D102" s="314"/>
      <c r="E102" s="314"/>
      <c r="F102" s="314"/>
      <c r="G102" s="314"/>
      <c r="H102" s="314"/>
      <c r="I102" s="314"/>
      <c r="J102" s="314"/>
      <c r="K102" s="314"/>
    </row>
    <row r="103" spans="1:11" s="33" customFormat="1" ht="35.25" customHeight="1">
      <c r="A103" s="46" t="s">
        <v>477</v>
      </c>
      <c r="B103" s="275" t="s">
        <v>479</v>
      </c>
      <c r="C103" s="275" t="s">
        <v>514</v>
      </c>
      <c r="D103" s="275" t="s">
        <v>3</v>
      </c>
      <c r="E103" s="275" t="s">
        <v>528</v>
      </c>
      <c r="F103" s="275"/>
      <c r="G103" s="330" t="s">
        <v>515</v>
      </c>
      <c r="H103" s="337"/>
      <c r="I103" s="337"/>
      <c r="J103" s="331"/>
      <c r="K103" s="275" t="s">
        <v>485</v>
      </c>
    </row>
    <row r="104" spans="1:11" s="33" customFormat="1" ht="36">
      <c r="A104" s="46" t="s">
        <v>478</v>
      </c>
      <c r="B104" s="275"/>
      <c r="C104" s="275"/>
      <c r="D104" s="275"/>
      <c r="E104" s="124" t="s">
        <v>392</v>
      </c>
      <c r="F104" s="124" t="s">
        <v>391</v>
      </c>
      <c r="G104" s="3" t="s">
        <v>516</v>
      </c>
      <c r="H104" s="3" t="s">
        <v>517</v>
      </c>
      <c r="I104" s="3" t="s">
        <v>396</v>
      </c>
      <c r="J104" s="3" t="s">
        <v>391</v>
      </c>
      <c r="K104" s="275"/>
    </row>
    <row r="105" spans="1:11" s="15" customFormat="1" ht="276" customHeight="1">
      <c r="A105" s="276" t="s">
        <v>482</v>
      </c>
      <c r="B105" s="300" t="s">
        <v>363</v>
      </c>
      <c r="C105" s="291" t="s">
        <v>364</v>
      </c>
      <c r="D105" s="128" t="s">
        <v>365</v>
      </c>
      <c r="E105" s="128">
        <v>20</v>
      </c>
      <c r="F105" s="128" t="s">
        <v>686</v>
      </c>
      <c r="G105" s="66">
        <v>8</v>
      </c>
      <c r="H105" s="143" t="s">
        <v>687</v>
      </c>
      <c r="I105" s="142" t="s">
        <v>764</v>
      </c>
      <c r="J105" s="143" t="s">
        <v>765</v>
      </c>
      <c r="K105" s="128" t="s">
        <v>366</v>
      </c>
    </row>
    <row r="106" spans="1:11" s="15" customFormat="1" ht="163.5" customHeight="1">
      <c r="A106" s="300"/>
      <c r="B106" s="300"/>
      <c r="C106" s="291"/>
      <c r="D106" s="128" t="s">
        <v>472</v>
      </c>
      <c r="E106" s="128">
        <v>8</v>
      </c>
      <c r="F106" s="128" t="s">
        <v>688</v>
      </c>
      <c r="G106" s="66">
        <v>6</v>
      </c>
      <c r="H106" s="143" t="s">
        <v>687</v>
      </c>
      <c r="I106" s="143" t="s">
        <v>766</v>
      </c>
      <c r="J106" s="143" t="s">
        <v>767</v>
      </c>
      <c r="K106" s="128" t="s">
        <v>366</v>
      </c>
    </row>
    <row r="107" spans="1:11" s="15" customFormat="1" ht="71.25" customHeight="1">
      <c r="A107" s="300"/>
      <c r="B107" s="300"/>
      <c r="C107" s="291"/>
      <c r="D107" s="128" t="s">
        <v>367</v>
      </c>
      <c r="E107" s="128">
        <v>0</v>
      </c>
      <c r="F107" s="128" t="s">
        <v>689</v>
      </c>
      <c r="G107" s="66">
        <v>0</v>
      </c>
      <c r="H107" s="143" t="s">
        <v>687</v>
      </c>
      <c r="I107" s="143" t="s">
        <v>768</v>
      </c>
      <c r="J107" s="143" t="s">
        <v>769</v>
      </c>
      <c r="K107" s="128" t="s">
        <v>366</v>
      </c>
    </row>
    <row r="108" spans="1:11" s="15" customFormat="1" ht="149.25" customHeight="1">
      <c r="A108" s="300"/>
      <c r="B108" s="300"/>
      <c r="C108" s="291"/>
      <c r="D108" s="128" t="s">
        <v>368</v>
      </c>
      <c r="E108" s="128" t="s">
        <v>423</v>
      </c>
      <c r="F108" s="128" t="s">
        <v>690</v>
      </c>
      <c r="G108" s="66">
        <v>0</v>
      </c>
      <c r="H108" s="143" t="s">
        <v>687</v>
      </c>
      <c r="I108" s="143" t="s">
        <v>770</v>
      </c>
      <c r="J108" s="143" t="s">
        <v>771</v>
      </c>
      <c r="K108" s="128" t="s">
        <v>366</v>
      </c>
    </row>
    <row r="109" spans="1:11" s="15" customFormat="1" ht="126.75" customHeight="1">
      <c r="A109" s="300"/>
      <c r="B109" s="300"/>
      <c r="C109" s="128" t="s">
        <v>369</v>
      </c>
      <c r="D109" s="128" t="s">
        <v>370</v>
      </c>
      <c r="E109" s="128" t="s">
        <v>424</v>
      </c>
      <c r="F109" s="128" t="s">
        <v>691</v>
      </c>
      <c r="G109" s="66">
        <v>65</v>
      </c>
      <c r="H109" s="27">
        <v>1</v>
      </c>
      <c r="I109" s="143" t="s">
        <v>772</v>
      </c>
      <c r="J109" s="143" t="s">
        <v>773</v>
      </c>
      <c r="K109" s="128" t="s">
        <v>366</v>
      </c>
    </row>
    <row r="110" spans="1:11" ht="63" customHeight="1">
      <c r="A110" s="300"/>
      <c r="B110" s="128" t="s">
        <v>66</v>
      </c>
      <c r="C110" s="128" t="s">
        <v>67</v>
      </c>
      <c r="D110" s="128" t="s">
        <v>68</v>
      </c>
      <c r="E110" s="42">
        <v>1</v>
      </c>
      <c r="F110" s="128" t="s">
        <v>692</v>
      </c>
      <c r="G110" s="27">
        <v>0.4</v>
      </c>
      <c r="H110" s="27">
        <v>1</v>
      </c>
      <c r="I110" s="82" t="s">
        <v>774</v>
      </c>
      <c r="J110" s="143" t="s">
        <v>775</v>
      </c>
      <c r="K110" s="128" t="s">
        <v>471</v>
      </c>
    </row>
    <row r="111" spans="1:11" ht="119.25" customHeight="1">
      <c r="A111" s="300"/>
      <c r="B111" s="128" t="s">
        <v>70</v>
      </c>
      <c r="C111" s="128" t="s">
        <v>71</v>
      </c>
      <c r="D111" s="128" t="s">
        <v>72</v>
      </c>
      <c r="E111" s="42">
        <v>1</v>
      </c>
      <c r="F111" s="128" t="s">
        <v>693</v>
      </c>
      <c r="G111" s="27">
        <v>1</v>
      </c>
      <c r="H111" s="27">
        <v>1</v>
      </c>
      <c r="I111" s="82" t="s">
        <v>776</v>
      </c>
      <c r="J111" s="143" t="s">
        <v>777</v>
      </c>
      <c r="K111" s="128" t="s">
        <v>366</v>
      </c>
    </row>
    <row r="112" spans="1:11" ht="27.75" customHeight="1">
      <c r="A112" s="113"/>
      <c r="B112" s="114"/>
      <c r="C112" s="114"/>
      <c r="D112" s="114"/>
      <c r="E112" s="118"/>
      <c r="F112" s="114"/>
      <c r="G112" s="116"/>
      <c r="H112" s="117"/>
      <c r="I112" s="117"/>
      <c r="J112" s="117"/>
      <c r="K112" s="114"/>
    </row>
    <row r="113" spans="1:11" ht="19.5" customHeight="1">
      <c r="A113" s="289" t="s">
        <v>272</v>
      </c>
      <c r="B113" s="289"/>
      <c r="C113" s="289"/>
      <c r="D113" s="289"/>
      <c r="E113" s="289"/>
      <c r="F113" s="289"/>
      <c r="G113" s="289"/>
      <c r="H113" s="289"/>
      <c r="I113" s="289"/>
      <c r="J113" s="289"/>
      <c r="K113" s="289"/>
    </row>
    <row r="114" spans="1:11" s="17" customFormat="1" ht="32.25" customHeight="1">
      <c r="A114" s="306" t="s">
        <v>293</v>
      </c>
      <c r="B114" s="306"/>
      <c r="C114" s="306"/>
      <c r="D114" s="306"/>
      <c r="E114" s="306"/>
      <c r="F114" s="306"/>
      <c r="G114" s="306"/>
      <c r="H114" s="306"/>
      <c r="I114" s="306"/>
      <c r="J114" s="306"/>
      <c r="K114" s="306"/>
    </row>
    <row r="115" spans="1:11" s="33" customFormat="1" ht="35.25" customHeight="1">
      <c r="A115" s="46" t="s">
        <v>477</v>
      </c>
      <c r="B115" s="275" t="s">
        <v>479</v>
      </c>
      <c r="C115" s="275" t="s">
        <v>514</v>
      </c>
      <c r="D115" s="275" t="s">
        <v>3</v>
      </c>
      <c r="E115" s="275" t="s">
        <v>528</v>
      </c>
      <c r="F115" s="275"/>
      <c r="G115" s="330" t="s">
        <v>515</v>
      </c>
      <c r="H115" s="337"/>
      <c r="I115" s="337"/>
      <c r="J115" s="331"/>
      <c r="K115" s="275" t="s">
        <v>485</v>
      </c>
    </row>
    <row r="116" spans="1:11" s="33" customFormat="1" ht="36">
      <c r="A116" s="46" t="s">
        <v>478</v>
      </c>
      <c r="B116" s="275"/>
      <c r="C116" s="275"/>
      <c r="D116" s="275"/>
      <c r="E116" s="124" t="s">
        <v>392</v>
      </c>
      <c r="F116" s="124" t="s">
        <v>391</v>
      </c>
      <c r="G116" s="3" t="s">
        <v>516</v>
      </c>
      <c r="H116" s="3" t="s">
        <v>517</v>
      </c>
      <c r="I116" s="3" t="s">
        <v>396</v>
      </c>
      <c r="J116" s="3" t="s">
        <v>391</v>
      </c>
      <c r="K116" s="275"/>
    </row>
    <row r="117" spans="1:11" s="14" customFormat="1" ht="88.5" customHeight="1">
      <c r="A117" s="300" t="s">
        <v>432</v>
      </c>
      <c r="B117" s="300" t="s">
        <v>597</v>
      </c>
      <c r="C117" s="300" t="s">
        <v>357</v>
      </c>
      <c r="D117" s="128" t="s">
        <v>596</v>
      </c>
      <c r="E117" s="87" t="s">
        <v>610</v>
      </c>
      <c r="F117" s="128" t="s">
        <v>625</v>
      </c>
      <c r="G117" s="88">
        <v>0</v>
      </c>
      <c r="H117" s="89">
        <v>6547040539</v>
      </c>
      <c r="I117" s="89"/>
      <c r="J117" s="89"/>
      <c r="K117" s="128" t="s">
        <v>611</v>
      </c>
    </row>
    <row r="118" spans="1:11" s="14" customFormat="1" ht="108">
      <c r="A118" s="300"/>
      <c r="B118" s="300"/>
      <c r="C118" s="300"/>
      <c r="D118" s="128" t="s">
        <v>476</v>
      </c>
      <c r="E118" s="27" t="s">
        <v>612</v>
      </c>
      <c r="F118" s="128" t="s">
        <v>694</v>
      </c>
      <c r="G118" s="66">
        <v>0</v>
      </c>
      <c r="H118" s="27">
        <v>0.5</v>
      </c>
      <c r="I118" s="90"/>
      <c r="J118" s="90"/>
      <c r="K118" s="128" t="s">
        <v>486</v>
      </c>
    </row>
    <row r="119" spans="1:11" s="14" customFormat="1" ht="72">
      <c r="A119" s="300"/>
      <c r="B119" s="300"/>
      <c r="C119" s="300"/>
      <c r="D119" s="128" t="s">
        <v>484</v>
      </c>
      <c r="E119" s="27" t="s">
        <v>613</v>
      </c>
      <c r="F119" s="128" t="s">
        <v>614</v>
      </c>
      <c r="G119" s="66">
        <v>0</v>
      </c>
      <c r="H119" s="27">
        <v>0.8</v>
      </c>
      <c r="I119" s="90"/>
      <c r="J119" s="90"/>
      <c r="K119" s="128" t="s">
        <v>486</v>
      </c>
    </row>
    <row r="120" spans="1:11" s="14" customFormat="1" ht="69.75" customHeight="1">
      <c r="A120" s="312"/>
      <c r="B120" s="128" t="s">
        <v>273</v>
      </c>
      <c r="C120" s="128" t="s">
        <v>274</v>
      </c>
      <c r="D120" s="128" t="s">
        <v>275</v>
      </c>
      <c r="E120" s="27">
        <v>1</v>
      </c>
      <c r="F120" s="125" t="s">
        <v>624</v>
      </c>
      <c r="G120" s="27">
        <v>0.7</v>
      </c>
      <c r="H120" s="66" t="s">
        <v>276</v>
      </c>
      <c r="I120" s="91"/>
      <c r="J120" s="91"/>
      <c r="K120" s="128" t="s">
        <v>361</v>
      </c>
    </row>
    <row r="121" spans="1:11" s="14" customFormat="1" ht="113.25" customHeight="1">
      <c r="A121" s="312"/>
      <c r="B121" s="128" t="s">
        <v>277</v>
      </c>
      <c r="C121" s="128" t="s">
        <v>278</v>
      </c>
      <c r="D121" s="128" t="s">
        <v>430</v>
      </c>
      <c r="E121" s="27">
        <v>0.9</v>
      </c>
      <c r="F121" s="125" t="s">
        <v>695</v>
      </c>
      <c r="G121" s="27">
        <v>0.9</v>
      </c>
      <c r="H121" s="27">
        <v>1</v>
      </c>
      <c r="I121" s="128"/>
      <c r="J121" s="128"/>
      <c r="K121" s="128" t="s">
        <v>487</v>
      </c>
    </row>
    <row r="122" spans="1:11" s="14" customFormat="1" ht="104.25" customHeight="1">
      <c r="A122" s="312"/>
      <c r="B122" s="128" t="s">
        <v>279</v>
      </c>
      <c r="C122" s="128" t="s">
        <v>280</v>
      </c>
      <c r="D122" s="128" t="s">
        <v>281</v>
      </c>
      <c r="E122" s="88" t="s">
        <v>425</v>
      </c>
      <c r="F122" s="125" t="s">
        <v>426</v>
      </c>
      <c r="G122" s="66">
        <v>0</v>
      </c>
      <c r="H122" s="27">
        <v>1</v>
      </c>
      <c r="I122" s="88"/>
      <c r="J122" s="88"/>
      <c r="K122" s="128" t="s">
        <v>488</v>
      </c>
    </row>
    <row r="123" spans="1:11" s="14" customFormat="1" ht="90" customHeight="1">
      <c r="A123" s="312"/>
      <c r="B123" s="128" t="s">
        <v>282</v>
      </c>
      <c r="C123" s="128" t="s">
        <v>283</v>
      </c>
      <c r="D123" s="128" t="s">
        <v>284</v>
      </c>
      <c r="E123" s="128" t="s">
        <v>615</v>
      </c>
      <c r="F123" s="125" t="s">
        <v>427</v>
      </c>
      <c r="G123" s="27">
        <v>0.87</v>
      </c>
      <c r="H123" s="27">
        <v>1</v>
      </c>
      <c r="I123" s="128"/>
      <c r="J123" s="128"/>
      <c r="K123" s="128" t="s">
        <v>488</v>
      </c>
    </row>
    <row r="124" spans="1:11" s="14" customFormat="1" ht="197.25" customHeight="1">
      <c r="A124" s="312"/>
      <c r="B124" s="26" t="s">
        <v>285</v>
      </c>
      <c r="C124" s="128" t="s">
        <v>286</v>
      </c>
      <c r="D124" s="128" t="s">
        <v>287</v>
      </c>
      <c r="E124" s="128" t="s">
        <v>616</v>
      </c>
      <c r="F124" s="125" t="s">
        <v>535</v>
      </c>
      <c r="G124" s="66">
        <v>0.5</v>
      </c>
      <c r="H124" s="27">
        <v>1</v>
      </c>
      <c r="I124" s="128"/>
      <c r="J124" s="128"/>
      <c r="K124" s="128" t="s">
        <v>489</v>
      </c>
    </row>
    <row r="125" spans="1:11" s="14" customFormat="1" ht="96">
      <c r="A125" s="312"/>
      <c r="B125" s="300" t="s">
        <v>288</v>
      </c>
      <c r="C125" s="128" t="s">
        <v>289</v>
      </c>
      <c r="D125" s="128" t="s">
        <v>290</v>
      </c>
      <c r="E125" s="128">
        <v>0</v>
      </c>
      <c r="F125" s="128" t="s">
        <v>490</v>
      </c>
      <c r="G125" s="66">
        <v>0</v>
      </c>
      <c r="H125" s="66" t="s">
        <v>276</v>
      </c>
      <c r="I125" s="128"/>
      <c r="J125" s="128"/>
      <c r="K125" s="128" t="s">
        <v>491</v>
      </c>
    </row>
    <row r="126" spans="1:11" s="14" customFormat="1" ht="48">
      <c r="A126" s="312"/>
      <c r="B126" s="300"/>
      <c r="C126" s="128" t="s">
        <v>291</v>
      </c>
      <c r="D126" s="128" t="s">
        <v>292</v>
      </c>
      <c r="E126" s="128">
        <v>0</v>
      </c>
      <c r="F126" s="128" t="s">
        <v>431</v>
      </c>
      <c r="G126" s="66">
        <v>0</v>
      </c>
      <c r="H126" s="66" t="s">
        <v>276</v>
      </c>
      <c r="I126" s="94"/>
      <c r="J126" s="94"/>
      <c r="K126" s="128" t="s">
        <v>361</v>
      </c>
    </row>
    <row r="127" spans="1:11" s="14" customFormat="1" ht="353.25" customHeight="1">
      <c r="A127" s="312"/>
      <c r="B127" s="128" t="s">
        <v>359</v>
      </c>
      <c r="C127" s="128" t="s">
        <v>428</v>
      </c>
      <c r="D127" s="128" t="s">
        <v>598</v>
      </c>
      <c r="E127" s="126" t="s">
        <v>706</v>
      </c>
      <c r="F127" s="126" t="s">
        <v>666</v>
      </c>
      <c r="G127" s="66">
        <v>0</v>
      </c>
      <c r="H127" s="66" t="s">
        <v>429</v>
      </c>
      <c r="I127" s="128"/>
      <c r="J127" s="128"/>
      <c r="K127" s="128" t="s">
        <v>360</v>
      </c>
    </row>
    <row r="128" spans="1:11" ht="48" customHeight="1">
      <c r="A128" s="312"/>
      <c r="B128" s="128" t="s">
        <v>66</v>
      </c>
      <c r="C128" s="128" t="s">
        <v>67</v>
      </c>
      <c r="D128" s="128" t="s">
        <v>68</v>
      </c>
      <c r="E128" s="42">
        <v>0.7</v>
      </c>
      <c r="F128" s="128" t="s">
        <v>594</v>
      </c>
      <c r="G128" s="66">
        <v>0</v>
      </c>
      <c r="H128" s="27">
        <v>0.7</v>
      </c>
      <c r="I128" s="128"/>
      <c r="J128" s="128"/>
      <c r="K128" s="128" t="s">
        <v>69</v>
      </c>
    </row>
    <row r="129" spans="1:11" ht="57" customHeight="1">
      <c r="A129" s="312"/>
      <c r="B129" s="128" t="s">
        <v>70</v>
      </c>
      <c r="C129" s="128" t="s">
        <v>71</v>
      </c>
      <c r="D129" s="128" t="s">
        <v>72</v>
      </c>
      <c r="E129" s="42">
        <v>1</v>
      </c>
      <c r="F129" s="128" t="s">
        <v>595</v>
      </c>
      <c r="G129" s="66">
        <v>0</v>
      </c>
      <c r="H129" s="27">
        <v>1</v>
      </c>
      <c r="I129" s="128"/>
      <c r="J129" s="128"/>
      <c r="K129" s="128" t="s">
        <v>69</v>
      </c>
    </row>
    <row r="130" spans="1:11" s="8" customFormat="1" ht="36" customHeight="1">
      <c r="A130" s="303" t="s">
        <v>483</v>
      </c>
      <c r="B130" s="304"/>
      <c r="C130" s="304"/>
      <c r="D130" s="304"/>
      <c r="E130" s="304"/>
      <c r="F130" s="304"/>
      <c r="G130" s="304"/>
      <c r="H130" s="304"/>
      <c r="I130" s="304"/>
      <c r="J130" s="304"/>
      <c r="K130" s="304"/>
    </row>
    <row r="131" spans="1:11" s="176" customFormat="1" ht="25.5" customHeight="1">
      <c r="A131" s="347" t="s">
        <v>294</v>
      </c>
      <c r="B131" s="347"/>
      <c r="C131" s="347"/>
      <c r="D131" s="347"/>
      <c r="E131" s="347"/>
      <c r="F131" s="347"/>
      <c r="G131" s="347"/>
      <c r="H131" s="347"/>
      <c r="I131" s="347"/>
      <c r="J131" s="347"/>
      <c r="K131" s="347"/>
    </row>
    <row r="132" spans="1:11" s="176" customFormat="1" ht="48.75" customHeight="1">
      <c r="A132" s="348" t="s">
        <v>522</v>
      </c>
      <c r="B132" s="348"/>
      <c r="C132" s="348"/>
      <c r="D132" s="348"/>
      <c r="E132" s="348"/>
      <c r="F132" s="348"/>
      <c r="G132" s="348"/>
      <c r="H132" s="348"/>
      <c r="I132" s="348"/>
      <c r="J132" s="348"/>
      <c r="K132" s="348"/>
    </row>
    <row r="133" spans="1:11" s="178" customFormat="1" ht="35.25" customHeight="1">
      <c r="A133" s="177" t="s">
        <v>477</v>
      </c>
      <c r="B133" s="349" t="s">
        <v>479</v>
      </c>
      <c r="C133" s="349" t="s">
        <v>514</v>
      </c>
      <c r="D133" s="349" t="s">
        <v>3</v>
      </c>
      <c r="E133" s="349" t="s">
        <v>528</v>
      </c>
      <c r="F133" s="349"/>
      <c r="G133" s="350" t="s">
        <v>515</v>
      </c>
      <c r="H133" s="351"/>
      <c r="I133" s="351"/>
      <c r="J133" s="352"/>
      <c r="K133" s="349" t="s">
        <v>394</v>
      </c>
    </row>
    <row r="134" spans="1:11" s="178" customFormat="1" ht="36">
      <c r="A134" s="177" t="s">
        <v>478</v>
      </c>
      <c r="B134" s="349"/>
      <c r="C134" s="349"/>
      <c r="D134" s="349"/>
      <c r="E134" s="179" t="s">
        <v>392</v>
      </c>
      <c r="F134" s="179" t="s">
        <v>391</v>
      </c>
      <c r="G134" s="180" t="s">
        <v>516</v>
      </c>
      <c r="H134" s="180" t="s">
        <v>517</v>
      </c>
      <c r="I134" s="180" t="s">
        <v>396</v>
      </c>
      <c r="J134" s="180" t="s">
        <v>391</v>
      </c>
      <c r="K134" s="349"/>
    </row>
    <row r="135" spans="1:11" s="176" customFormat="1" ht="228.75" customHeight="1">
      <c r="A135" s="358" t="s">
        <v>84</v>
      </c>
      <c r="B135" s="353" t="s">
        <v>295</v>
      </c>
      <c r="C135" s="353" t="s">
        <v>385</v>
      </c>
      <c r="D135" s="353" t="s">
        <v>599</v>
      </c>
      <c r="E135" s="353" t="s">
        <v>435</v>
      </c>
      <c r="F135" s="181" t="s">
        <v>601</v>
      </c>
      <c r="G135" s="354">
        <v>0</v>
      </c>
      <c r="H135" s="360">
        <v>1</v>
      </c>
      <c r="I135" s="361"/>
      <c r="J135" s="182"/>
      <c r="K135" s="353" t="s">
        <v>600</v>
      </c>
    </row>
    <row r="136" spans="1:11" s="176" customFormat="1" ht="193.5" customHeight="1">
      <c r="A136" s="358"/>
      <c r="B136" s="353"/>
      <c r="C136" s="353"/>
      <c r="D136" s="353"/>
      <c r="E136" s="353"/>
      <c r="F136" s="183" t="s">
        <v>602</v>
      </c>
      <c r="G136" s="354"/>
      <c r="H136" s="360"/>
      <c r="I136" s="361"/>
      <c r="J136" s="182"/>
      <c r="K136" s="353"/>
    </row>
    <row r="137" spans="1:11" s="176" customFormat="1" ht="60">
      <c r="A137" s="359"/>
      <c r="B137" s="355" t="s">
        <v>296</v>
      </c>
      <c r="C137" s="181" t="s">
        <v>523</v>
      </c>
      <c r="D137" s="184" t="s">
        <v>297</v>
      </c>
      <c r="E137" s="184" t="s">
        <v>436</v>
      </c>
      <c r="F137" s="181" t="s">
        <v>603</v>
      </c>
      <c r="G137" s="185">
        <v>0</v>
      </c>
      <c r="H137" s="186">
        <v>1</v>
      </c>
      <c r="I137" s="184"/>
      <c r="J137" s="184"/>
      <c r="K137" s="184" t="s">
        <v>298</v>
      </c>
    </row>
    <row r="138" spans="1:11" s="176" customFormat="1" ht="119.25" customHeight="1">
      <c r="A138" s="359"/>
      <c r="B138" s="355"/>
      <c r="C138" s="181" t="s">
        <v>386</v>
      </c>
      <c r="D138" s="184" t="s">
        <v>390</v>
      </c>
      <c r="E138" s="184" t="s">
        <v>524</v>
      </c>
      <c r="F138" s="181" t="s">
        <v>525</v>
      </c>
      <c r="G138" s="185">
        <v>0</v>
      </c>
      <c r="H138" s="186">
        <v>1</v>
      </c>
      <c r="I138" s="184"/>
      <c r="J138" s="184"/>
      <c r="K138" s="184" t="s">
        <v>299</v>
      </c>
    </row>
    <row r="139" spans="1:11" s="176" customFormat="1" ht="185.25" customHeight="1">
      <c r="A139" s="359"/>
      <c r="B139" s="356" t="s">
        <v>300</v>
      </c>
      <c r="C139" s="356" t="s">
        <v>387</v>
      </c>
      <c r="D139" s="356" t="s">
        <v>301</v>
      </c>
      <c r="E139" s="356" t="s">
        <v>604</v>
      </c>
      <c r="F139" s="181" t="s">
        <v>696</v>
      </c>
      <c r="G139" s="356">
        <v>0</v>
      </c>
      <c r="H139" s="356">
        <v>1</v>
      </c>
      <c r="I139" s="356"/>
      <c r="J139" s="181"/>
      <c r="K139" s="356" t="s">
        <v>302</v>
      </c>
    </row>
    <row r="140" spans="1:11" s="176" customFormat="1" ht="260.25" customHeight="1">
      <c r="A140" s="359"/>
      <c r="B140" s="357"/>
      <c r="C140" s="357"/>
      <c r="D140" s="357"/>
      <c r="E140" s="357"/>
      <c r="F140" s="181" t="s">
        <v>667</v>
      </c>
      <c r="G140" s="357"/>
      <c r="H140" s="357"/>
      <c r="I140" s="357"/>
      <c r="J140" s="187"/>
      <c r="K140" s="357"/>
    </row>
    <row r="141" spans="1:11" s="176" customFormat="1" ht="84">
      <c r="A141" s="359"/>
      <c r="B141" s="356" t="s">
        <v>303</v>
      </c>
      <c r="C141" s="184" t="s">
        <v>304</v>
      </c>
      <c r="D141" s="184" t="s">
        <v>305</v>
      </c>
      <c r="E141" s="184" t="s">
        <v>417</v>
      </c>
      <c r="F141" s="184" t="s">
        <v>433</v>
      </c>
      <c r="G141" s="188">
        <v>0</v>
      </c>
      <c r="H141" s="189"/>
      <c r="I141" s="189"/>
      <c r="J141" s="189"/>
      <c r="K141" s="184" t="s">
        <v>606</v>
      </c>
    </row>
    <row r="142" spans="1:11" s="176" customFormat="1" ht="57.75" customHeight="1">
      <c r="A142" s="359"/>
      <c r="B142" s="356"/>
      <c r="C142" s="184" t="s">
        <v>389</v>
      </c>
      <c r="D142" s="184" t="s">
        <v>388</v>
      </c>
      <c r="E142" s="184" t="s">
        <v>417</v>
      </c>
      <c r="F142" s="184" t="s">
        <v>668</v>
      </c>
      <c r="G142" s="188"/>
      <c r="H142" s="189"/>
      <c r="I142" s="189"/>
      <c r="J142" s="189"/>
      <c r="K142" s="184" t="s">
        <v>308</v>
      </c>
    </row>
    <row r="143" spans="1:11" s="176" customFormat="1" ht="48">
      <c r="A143" s="359"/>
      <c r="B143" s="356"/>
      <c r="C143" s="184" t="s">
        <v>306</v>
      </c>
      <c r="D143" s="184" t="s">
        <v>307</v>
      </c>
      <c r="E143" s="184" t="s">
        <v>425</v>
      </c>
      <c r="F143" s="184" t="s">
        <v>669</v>
      </c>
      <c r="G143" s="185">
        <v>0</v>
      </c>
      <c r="H143" s="186">
        <v>1</v>
      </c>
      <c r="I143" s="184"/>
      <c r="J143" s="184"/>
      <c r="K143" s="184" t="s">
        <v>607</v>
      </c>
    </row>
    <row r="144" spans="1:11" s="176" customFormat="1" ht="84">
      <c r="A144" s="359"/>
      <c r="B144" s="357"/>
      <c r="C144" s="184" t="s">
        <v>697</v>
      </c>
      <c r="D144" s="184" t="s">
        <v>307</v>
      </c>
      <c r="E144" s="184" t="s">
        <v>425</v>
      </c>
      <c r="F144" s="184" t="s">
        <v>628</v>
      </c>
      <c r="G144" s="185">
        <v>0</v>
      </c>
      <c r="H144" s="186">
        <v>1</v>
      </c>
      <c r="I144" s="184"/>
      <c r="J144" s="184"/>
      <c r="K144" s="184" t="s">
        <v>607</v>
      </c>
    </row>
    <row r="145" spans="1:11" s="176" customFormat="1" ht="72">
      <c r="A145" s="359"/>
      <c r="B145" s="184" t="s">
        <v>309</v>
      </c>
      <c r="C145" s="184" t="s">
        <v>310</v>
      </c>
      <c r="D145" s="184" t="s">
        <v>311</v>
      </c>
      <c r="E145" s="184" t="s">
        <v>413</v>
      </c>
      <c r="F145" s="184" t="s">
        <v>434</v>
      </c>
      <c r="G145" s="185">
        <v>0</v>
      </c>
      <c r="H145" s="186">
        <v>1</v>
      </c>
      <c r="I145" s="184"/>
      <c r="J145" s="184"/>
      <c r="K145" s="184" t="s">
        <v>312</v>
      </c>
    </row>
    <row r="146" spans="1:11" s="176" customFormat="1" ht="48">
      <c r="A146" s="358" t="s">
        <v>84</v>
      </c>
      <c r="B146" s="356" t="s">
        <v>313</v>
      </c>
      <c r="C146" s="171" t="s">
        <v>314</v>
      </c>
      <c r="D146" s="184" t="s">
        <v>315</v>
      </c>
      <c r="E146" s="184">
        <v>1</v>
      </c>
      <c r="F146" s="184" t="s">
        <v>437</v>
      </c>
      <c r="G146" s="185">
        <v>0</v>
      </c>
      <c r="H146" s="185">
        <v>1</v>
      </c>
      <c r="I146" s="185"/>
      <c r="J146" s="185"/>
      <c r="K146" s="184" t="s">
        <v>316</v>
      </c>
    </row>
    <row r="147" spans="1:11" s="176" customFormat="1" ht="48" customHeight="1">
      <c r="A147" s="357"/>
      <c r="B147" s="359"/>
      <c r="C147" s="184" t="s">
        <v>317</v>
      </c>
      <c r="D147" s="184" t="s">
        <v>318</v>
      </c>
      <c r="E147" s="184" t="s">
        <v>422</v>
      </c>
      <c r="F147" s="184" t="s">
        <v>698</v>
      </c>
      <c r="G147" s="185">
        <v>0</v>
      </c>
      <c r="H147" s="186">
        <v>1</v>
      </c>
      <c r="I147" s="186"/>
      <c r="J147" s="186"/>
      <c r="K147" s="184" t="s">
        <v>319</v>
      </c>
    </row>
    <row r="148" spans="1:11" s="176" customFormat="1" ht="45" customHeight="1">
      <c r="A148" s="357"/>
      <c r="B148" s="359"/>
      <c r="C148" s="184" t="s">
        <v>320</v>
      </c>
      <c r="D148" s="184" t="s">
        <v>321</v>
      </c>
      <c r="E148" s="184">
        <v>1</v>
      </c>
      <c r="F148" s="184" t="s">
        <v>437</v>
      </c>
      <c r="G148" s="185">
        <v>0</v>
      </c>
      <c r="H148" s="185">
        <v>1</v>
      </c>
      <c r="I148" s="185"/>
      <c r="J148" s="185"/>
      <c r="K148" s="184" t="s">
        <v>322</v>
      </c>
    </row>
    <row r="149" spans="1:11" s="176" customFormat="1" ht="30.75" customHeight="1">
      <c r="A149" s="357"/>
      <c r="B149" s="359"/>
      <c r="C149" s="181" t="s">
        <v>323</v>
      </c>
      <c r="D149" s="181" t="s">
        <v>324</v>
      </c>
      <c r="E149" s="181">
        <v>1</v>
      </c>
      <c r="F149" s="184" t="s">
        <v>437</v>
      </c>
      <c r="G149" s="185">
        <v>0</v>
      </c>
      <c r="H149" s="185">
        <v>1</v>
      </c>
      <c r="I149" s="185"/>
      <c r="J149" s="185"/>
      <c r="K149" s="184" t="s">
        <v>325</v>
      </c>
    </row>
    <row r="150" spans="1:11" s="176" customFormat="1" ht="50.25" customHeight="1">
      <c r="A150" s="357"/>
      <c r="B150" s="357"/>
      <c r="C150" s="171" t="s">
        <v>71</v>
      </c>
      <c r="D150" s="171" t="s">
        <v>72</v>
      </c>
      <c r="E150" s="190">
        <v>1</v>
      </c>
      <c r="F150" s="181" t="s">
        <v>605</v>
      </c>
      <c r="G150" s="172">
        <v>0</v>
      </c>
      <c r="H150" s="191">
        <v>1</v>
      </c>
      <c r="I150" s="191"/>
      <c r="J150" s="191"/>
      <c r="K150" s="173" t="s">
        <v>69</v>
      </c>
    </row>
    <row r="151" spans="1:208" s="192" customFormat="1" ht="55.5" customHeight="1">
      <c r="A151" s="357"/>
      <c r="B151" s="173" t="s">
        <v>66</v>
      </c>
      <c r="C151" s="171" t="s">
        <v>67</v>
      </c>
      <c r="D151" s="171" t="s">
        <v>68</v>
      </c>
      <c r="E151" s="190">
        <v>1</v>
      </c>
      <c r="F151" s="181" t="s">
        <v>438</v>
      </c>
      <c r="G151" s="172">
        <v>0</v>
      </c>
      <c r="H151" s="191">
        <v>1</v>
      </c>
      <c r="I151" s="191"/>
      <c r="J151" s="191"/>
      <c r="K151" s="173" t="s">
        <v>334</v>
      </c>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6"/>
      <c r="DJ151" s="176"/>
      <c r="DK151" s="176"/>
      <c r="DL151" s="176"/>
      <c r="DM151" s="176"/>
      <c r="DN151" s="176"/>
      <c r="DO151" s="176"/>
      <c r="DP151" s="176"/>
      <c r="DQ151" s="176"/>
      <c r="DR151" s="176"/>
      <c r="DS151" s="176"/>
      <c r="DT151" s="176"/>
      <c r="DU151" s="176"/>
      <c r="DV151" s="176"/>
      <c r="DW151" s="176"/>
      <c r="DX151" s="176"/>
      <c r="DY151" s="176"/>
      <c r="DZ151" s="176"/>
      <c r="EA151" s="176"/>
      <c r="EB151" s="176"/>
      <c r="EC151" s="176"/>
      <c r="ED151" s="176"/>
      <c r="EE151" s="176"/>
      <c r="EF151" s="176"/>
      <c r="EG151" s="176"/>
      <c r="EH151" s="176"/>
      <c r="EI151" s="176"/>
      <c r="EJ151" s="176"/>
      <c r="EK151" s="176"/>
      <c r="EL151" s="176"/>
      <c r="EM151" s="176"/>
      <c r="EN151" s="176"/>
      <c r="EO151" s="176"/>
      <c r="EP151" s="176"/>
      <c r="EQ151" s="176"/>
      <c r="ER151" s="176"/>
      <c r="ES151" s="176"/>
      <c r="ET151" s="176"/>
      <c r="EU151" s="176"/>
      <c r="EV151" s="176"/>
      <c r="EW151" s="176"/>
      <c r="EX151" s="176"/>
      <c r="EY151" s="176"/>
      <c r="EZ151" s="176"/>
      <c r="FA151" s="176"/>
      <c r="FB151" s="176"/>
      <c r="FC151" s="176"/>
      <c r="FD151" s="176"/>
      <c r="FE151" s="176"/>
      <c r="FF151" s="176"/>
      <c r="FG151" s="176"/>
      <c r="FH151" s="176"/>
      <c r="FI151" s="176"/>
      <c r="FJ151" s="176"/>
      <c r="FK151" s="176"/>
      <c r="FL151" s="176"/>
      <c r="FM151" s="176"/>
      <c r="FN151" s="176"/>
      <c r="FO151" s="176"/>
      <c r="FP151" s="176"/>
      <c r="FQ151" s="176"/>
      <c r="FR151" s="176"/>
      <c r="FS151" s="176"/>
      <c r="FT151" s="176"/>
      <c r="FU151" s="176"/>
      <c r="FV151" s="176"/>
      <c r="FW151" s="176"/>
      <c r="FX151" s="176"/>
      <c r="FY151" s="176"/>
      <c r="FZ151" s="176"/>
      <c r="GA151" s="176"/>
      <c r="GB151" s="176"/>
      <c r="GC151" s="176"/>
      <c r="GD151" s="176"/>
      <c r="GE151" s="176"/>
      <c r="GF151" s="176"/>
      <c r="GG151" s="176"/>
      <c r="GH151" s="176"/>
      <c r="GI151" s="176"/>
      <c r="GJ151" s="176"/>
      <c r="GK151" s="176"/>
      <c r="GL151" s="176"/>
      <c r="GM151" s="176"/>
      <c r="GN151" s="176"/>
      <c r="GO151" s="176"/>
      <c r="GP151" s="176"/>
      <c r="GQ151" s="176"/>
      <c r="GR151" s="176"/>
      <c r="GS151" s="176"/>
      <c r="GT151" s="176"/>
      <c r="GU151" s="176"/>
      <c r="GV151" s="176"/>
      <c r="GW151" s="176"/>
      <c r="GX151" s="176"/>
      <c r="GY151" s="176"/>
      <c r="GZ151" s="176"/>
    </row>
    <row r="152" spans="1:212" s="14" customFormat="1" ht="26.25" customHeight="1">
      <c r="A152" s="301" t="s">
        <v>205</v>
      </c>
      <c r="B152" s="301"/>
      <c r="C152" s="301"/>
      <c r="D152" s="301"/>
      <c r="E152" s="301"/>
      <c r="F152" s="301"/>
      <c r="G152" s="301"/>
      <c r="H152" s="301"/>
      <c r="I152" s="301"/>
      <c r="J152" s="301"/>
      <c r="K152" s="30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76" t="s">
        <v>526</v>
      </c>
      <c r="B153" s="276"/>
      <c r="C153" s="276"/>
      <c r="D153" s="276"/>
      <c r="E153" s="276"/>
      <c r="F153" s="276"/>
      <c r="G153" s="276"/>
      <c r="H153" s="276"/>
      <c r="I153" s="276"/>
      <c r="J153" s="276"/>
      <c r="K153" s="276"/>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33" customFormat="1" ht="35.25" customHeight="1">
      <c r="A154" s="46" t="s">
        <v>477</v>
      </c>
      <c r="B154" s="275" t="s">
        <v>479</v>
      </c>
      <c r="C154" s="275" t="s">
        <v>514</v>
      </c>
      <c r="D154" s="275" t="s">
        <v>3</v>
      </c>
      <c r="E154" s="275" t="s">
        <v>528</v>
      </c>
      <c r="F154" s="275"/>
      <c r="G154" s="330" t="s">
        <v>515</v>
      </c>
      <c r="H154" s="337"/>
      <c r="I154" s="337"/>
      <c r="J154" s="331"/>
      <c r="K154" s="275" t="s">
        <v>394</v>
      </c>
    </row>
    <row r="155" spans="1:11" s="33" customFormat="1" ht="36">
      <c r="A155" s="75" t="s">
        <v>478</v>
      </c>
      <c r="B155" s="275"/>
      <c r="C155" s="275"/>
      <c r="D155" s="275"/>
      <c r="E155" s="124" t="s">
        <v>392</v>
      </c>
      <c r="F155" s="124" t="s">
        <v>391</v>
      </c>
      <c r="G155" s="3" t="s">
        <v>516</v>
      </c>
      <c r="H155" s="3" t="s">
        <v>517</v>
      </c>
      <c r="I155" s="3" t="s">
        <v>396</v>
      </c>
      <c r="J155" s="3" t="s">
        <v>391</v>
      </c>
      <c r="K155" s="275"/>
    </row>
    <row r="156" spans="1:212" s="14" customFormat="1" ht="85.5" customHeight="1">
      <c r="A156" s="284" t="s">
        <v>147</v>
      </c>
      <c r="B156" s="126" t="s">
        <v>148</v>
      </c>
      <c r="C156" s="128" t="s">
        <v>149</v>
      </c>
      <c r="D156" s="128" t="s">
        <v>150</v>
      </c>
      <c r="E156" s="131">
        <v>5</v>
      </c>
      <c r="F156" s="128" t="s">
        <v>440</v>
      </c>
      <c r="G156" s="131">
        <v>0</v>
      </c>
      <c r="H156" s="132">
        <v>1</v>
      </c>
      <c r="I156" s="131"/>
      <c r="J156" s="131"/>
      <c r="K156" s="126"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85"/>
      <c r="B157" s="126" t="s">
        <v>152</v>
      </c>
      <c r="C157" s="128" t="s">
        <v>153</v>
      </c>
      <c r="D157" s="128" t="s">
        <v>154</v>
      </c>
      <c r="E157" s="134">
        <v>0</v>
      </c>
      <c r="F157" s="131" t="s">
        <v>513</v>
      </c>
      <c r="G157" s="134">
        <v>0</v>
      </c>
      <c r="H157" s="132">
        <v>1</v>
      </c>
      <c r="I157" s="94"/>
      <c r="J157" s="94"/>
      <c r="K157" s="126"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85"/>
      <c r="B158" s="126" t="s">
        <v>342</v>
      </c>
      <c r="C158" s="126" t="s">
        <v>156</v>
      </c>
      <c r="D158" s="128" t="s">
        <v>157</v>
      </c>
      <c r="E158" s="134">
        <v>1</v>
      </c>
      <c r="F158" s="126" t="s">
        <v>505</v>
      </c>
      <c r="G158" s="134">
        <v>0</v>
      </c>
      <c r="H158" s="132">
        <v>1</v>
      </c>
      <c r="I158" s="131"/>
      <c r="J158" s="131"/>
      <c r="K158" s="126"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85"/>
      <c r="B159" s="126" t="s">
        <v>159</v>
      </c>
      <c r="C159" s="4" t="s">
        <v>160</v>
      </c>
      <c r="D159" s="4" t="s">
        <v>161</v>
      </c>
      <c r="E159" s="134">
        <v>1</v>
      </c>
      <c r="F159" s="126" t="s">
        <v>506</v>
      </c>
      <c r="G159" s="134">
        <v>0</v>
      </c>
      <c r="H159" s="132">
        <v>1</v>
      </c>
      <c r="I159" s="131"/>
      <c r="J159" s="131"/>
      <c r="K159" s="126"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85"/>
      <c r="B160" s="125" t="s">
        <v>162</v>
      </c>
      <c r="C160" s="125" t="s">
        <v>163</v>
      </c>
      <c r="D160" s="4" t="s">
        <v>164</v>
      </c>
      <c r="E160" s="70" t="s">
        <v>441</v>
      </c>
      <c r="F160" s="126" t="s">
        <v>466</v>
      </c>
      <c r="G160" s="134">
        <v>0</v>
      </c>
      <c r="H160" s="132">
        <v>1</v>
      </c>
      <c r="I160" s="131"/>
      <c r="J160" s="131"/>
      <c r="K160" s="126" t="s">
        <v>158</v>
      </c>
    </row>
    <row r="161" spans="1:11" ht="120">
      <c r="A161" s="285"/>
      <c r="B161" s="71" t="s">
        <v>165</v>
      </c>
      <c r="C161" s="72" t="s">
        <v>166</v>
      </c>
      <c r="D161" s="4" t="s">
        <v>167</v>
      </c>
      <c r="E161" s="134">
        <v>3</v>
      </c>
      <c r="F161" s="126" t="s">
        <v>608</v>
      </c>
      <c r="G161" s="134">
        <v>0</v>
      </c>
      <c r="H161" s="134">
        <v>3</v>
      </c>
      <c r="I161" s="131"/>
      <c r="J161" s="131"/>
      <c r="K161" s="55" t="s">
        <v>168</v>
      </c>
    </row>
    <row r="162" spans="1:11" ht="108">
      <c r="A162" s="285"/>
      <c r="B162" s="71" t="s">
        <v>169</v>
      </c>
      <c r="C162" s="72" t="s">
        <v>170</v>
      </c>
      <c r="D162" s="4" t="s">
        <v>171</v>
      </c>
      <c r="E162" s="134">
        <v>1</v>
      </c>
      <c r="F162" s="126" t="s">
        <v>442</v>
      </c>
      <c r="G162" s="134">
        <v>0</v>
      </c>
      <c r="H162" s="134">
        <v>1</v>
      </c>
      <c r="I162" s="131"/>
      <c r="J162" s="131"/>
      <c r="K162" s="55" t="s">
        <v>103</v>
      </c>
    </row>
    <row r="163" spans="1:11" ht="108">
      <c r="A163" s="300" t="s">
        <v>439</v>
      </c>
      <c r="B163" s="73" t="s">
        <v>341</v>
      </c>
      <c r="C163" s="133" t="s">
        <v>172</v>
      </c>
      <c r="D163" s="4" t="s">
        <v>173</v>
      </c>
      <c r="E163" s="134">
        <v>1</v>
      </c>
      <c r="F163" s="131" t="s">
        <v>512</v>
      </c>
      <c r="G163" s="134">
        <v>0</v>
      </c>
      <c r="H163" s="134">
        <v>1</v>
      </c>
      <c r="I163" s="98"/>
      <c r="J163" s="98"/>
      <c r="K163" s="55" t="s">
        <v>174</v>
      </c>
    </row>
    <row r="164" spans="1:212" ht="56.25" customHeight="1">
      <c r="A164" s="300"/>
      <c r="B164" s="26" t="s">
        <v>175</v>
      </c>
      <c r="C164" s="133" t="s">
        <v>329</v>
      </c>
      <c r="D164" s="4" t="s">
        <v>206</v>
      </c>
      <c r="E164" s="131" t="s">
        <v>511</v>
      </c>
      <c r="F164" s="126" t="s">
        <v>443</v>
      </c>
      <c r="G164" s="134">
        <v>0</v>
      </c>
      <c r="H164" s="132">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300"/>
      <c r="B165" s="126" t="s">
        <v>617</v>
      </c>
      <c r="C165" s="125" t="s">
        <v>618</v>
      </c>
      <c r="D165" s="4" t="s">
        <v>177</v>
      </c>
      <c r="E165" s="4">
        <v>1</v>
      </c>
      <c r="F165" s="125" t="s">
        <v>622</v>
      </c>
      <c r="G165" s="134">
        <v>0</v>
      </c>
      <c r="H165" s="134">
        <v>1</v>
      </c>
      <c r="I165" s="98"/>
      <c r="J165" s="98"/>
      <c r="K165" s="55" t="s">
        <v>178</v>
      </c>
    </row>
    <row r="166" spans="1:11" ht="216" customHeight="1">
      <c r="A166" s="300"/>
      <c r="B166" s="310" t="s">
        <v>179</v>
      </c>
      <c r="C166" s="309" t="s">
        <v>180</v>
      </c>
      <c r="D166" s="4" t="s">
        <v>176</v>
      </c>
      <c r="E166" s="4" t="s">
        <v>620</v>
      </c>
      <c r="F166" s="126" t="s">
        <v>699</v>
      </c>
      <c r="G166" s="134">
        <v>0</v>
      </c>
      <c r="H166" s="132">
        <v>1</v>
      </c>
      <c r="I166" s="125"/>
      <c r="J166" s="125"/>
      <c r="K166" s="55" t="s">
        <v>621</v>
      </c>
    </row>
    <row r="167" spans="1:11" ht="132.75" customHeight="1">
      <c r="A167" s="300"/>
      <c r="B167" s="310"/>
      <c r="C167" s="309"/>
      <c r="D167" s="4" t="s">
        <v>176</v>
      </c>
      <c r="E167" s="4" t="s">
        <v>510</v>
      </c>
      <c r="F167" s="126" t="s">
        <v>619</v>
      </c>
      <c r="G167" s="134">
        <v>0</v>
      </c>
      <c r="H167" s="132">
        <v>1</v>
      </c>
      <c r="I167" s="125"/>
      <c r="J167" s="125"/>
      <c r="K167" s="55" t="s">
        <v>621</v>
      </c>
    </row>
    <row r="168" spans="1:11" ht="120">
      <c r="A168" s="300"/>
      <c r="B168" s="74" t="s">
        <v>181</v>
      </c>
      <c r="C168" s="125" t="s">
        <v>182</v>
      </c>
      <c r="D168" s="4" t="s">
        <v>507</v>
      </c>
      <c r="E168" s="4">
        <v>1</v>
      </c>
      <c r="F168" s="126" t="s">
        <v>509</v>
      </c>
      <c r="G168" s="134">
        <v>0</v>
      </c>
      <c r="H168" s="134">
        <v>1</v>
      </c>
      <c r="I168" s="98"/>
      <c r="J168" s="98"/>
      <c r="K168" s="55" t="s">
        <v>508</v>
      </c>
    </row>
    <row r="169" spans="1:11" ht="144">
      <c r="A169" s="300"/>
      <c r="B169" s="125" t="s">
        <v>183</v>
      </c>
      <c r="C169" s="125" t="s">
        <v>184</v>
      </c>
      <c r="D169" s="4" t="s">
        <v>176</v>
      </c>
      <c r="E169" s="4" t="s">
        <v>419</v>
      </c>
      <c r="F169" s="126" t="s">
        <v>444</v>
      </c>
      <c r="G169" s="134">
        <v>0</v>
      </c>
      <c r="H169" s="132" t="s">
        <v>510</v>
      </c>
      <c r="I169" s="126"/>
      <c r="J169" s="126"/>
      <c r="K169" s="55" t="s">
        <v>174</v>
      </c>
    </row>
    <row r="170" spans="1:11" ht="60">
      <c r="A170" s="300"/>
      <c r="B170" s="125" t="s">
        <v>185</v>
      </c>
      <c r="C170" s="125" t="s">
        <v>186</v>
      </c>
      <c r="D170" s="125" t="s">
        <v>187</v>
      </c>
      <c r="E170" s="125">
        <v>1</v>
      </c>
      <c r="F170" s="126" t="s">
        <v>700</v>
      </c>
      <c r="G170" s="134">
        <v>0</v>
      </c>
      <c r="H170" s="134">
        <v>1</v>
      </c>
      <c r="I170" s="98"/>
      <c r="J170" s="98"/>
      <c r="K170" s="55" t="s">
        <v>174</v>
      </c>
    </row>
    <row r="171" spans="1:11" ht="48">
      <c r="A171" s="300"/>
      <c r="B171" s="125" t="s">
        <v>188</v>
      </c>
      <c r="C171" s="126" t="s">
        <v>189</v>
      </c>
      <c r="D171" s="125" t="s">
        <v>190</v>
      </c>
      <c r="E171" s="125" t="s">
        <v>436</v>
      </c>
      <c r="F171" s="126" t="s">
        <v>445</v>
      </c>
      <c r="G171" s="134">
        <v>0</v>
      </c>
      <c r="H171" s="125" t="s">
        <v>436</v>
      </c>
      <c r="I171" s="126"/>
      <c r="J171" s="126"/>
      <c r="K171" s="55" t="s">
        <v>174</v>
      </c>
    </row>
    <row r="172" spans="1:11" ht="36">
      <c r="A172" s="300"/>
      <c r="B172" s="125" t="s">
        <v>191</v>
      </c>
      <c r="C172" s="125" t="s">
        <v>192</v>
      </c>
      <c r="D172" s="71" t="s">
        <v>193</v>
      </c>
      <c r="E172" s="71">
        <v>1</v>
      </c>
      <c r="F172" s="126" t="s">
        <v>447</v>
      </c>
      <c r="G172" s="134">
        <v>0</v>
      </c>
      <c r="H172" s="134">
        <v>1</v>
      </c>
      <c r="I172" s="126"/>
      <c r="J172" s="126"/>
      <c r="K172" s="55" t="s">
        <v>174</v>
      </c>
    </row>
    <row r="173" spans="1:11" ht="48">
      <c r="A173" s="300"/>
      <c r="B173" s="125" t="s">
        <v>194</v>
      </c>
      <c r="C173" s="125" t="s">
        <v>195</v>
      </c>
      <c r="D173" s="126" t="s">
        <v>196</v>
      </c>
      <c r="E173" s="126">
        <v>1</v>
      </c>
      <c r="F173" s="74" t="s">
        <v>609</v>
      </c>
      <c r="G173" s="131">
        <v>0</v>
      </c>
      <c r="H173" s="131">
        <v>1</v>
      </c>
      <c r="I173" s="126"/>
      <c r="J173" s="126"/>
      <c r="K173" s="55" t="s">
        <v>174</v>
      </c>
    </row>
    <row r="174" spans="1:11" ht="36">
      <c r="A174" s="300" t="s">
        <v>197</v>
      </c>
      <c r="B174" s="26" t="s">
        <v>198</v>
      </c>
      <c r="C174" s="125" t="s">
        <v>199</v>
      </c>
      <c r="D174" s="126" t="s">
        <v>200</v>
      </c>
      <c r="E174" s="126" t="s">
        <v>572</v>
      </c>
      <c r="F174" s="133"/>
      <c r="G174" s="131">
        <v>0</v>
      </c>
      <c r="H174" s="132">
        <v>1</v>
      </c>
      <c r="I174" s="131"/>
      <c r="J174" s="131"/>
      <c r="K174" s="55" t="s">
        <v>201</v>
      </c>
    </row>
    <row r="175" spans="1:11" ht="60">
      <c r="A175" s="285"/>
      <c r="B175" s="125" t="s">
        <v>202</v>
      </c>
      <c r="C175" s="125" t="s">
        <v>203</v>
      </c>
      <c r="D175" s="125" t="s">
        <v>176</v>
      </c>
      <c r="E175" s="131" t="s">
        <v>422</v>
      </c>
      <c r="F175" s="56" t="s">
        <v>467</v>
      </c>
      <c r="G175" s="131">
        <v>0</v>
      </c>
      <c r="H175" s="19">
        <v>1</v>
      </c>
      <c r="I175" s="98"/>
      <c r="J175" s="98"/>
      <c r="K175" s="55" t="s">
        <v>168</v>
      </c>
    </row>
    <row r="176" spans="1:11" ht="72">
      <c r="A176" s="285"/>
      <c r="B176" s="72" t="s">
        <v>268</v>
      </c>
      <c r="C176" s="72" t="s">
        <v>271</v>
      </c>
      <c r="D176" s="125" t="s">
        <v>269</v>
      </c>
      <c r="E176" s="125" t="s">
        <v>573</v>
      </c>
      <c r="F176" s="133"/>
      <c r="G176" s="131">
        <v>0</v>
      </c>
      <c r="H176" s="19">
        <v>1</v>
      </c>
      <c r="I176" s="131"/>
      <c r="J176" s="131"/>
      <c r="K176" s="55" t="s">
        <v>204</v>
      </c>
    </row>
    <row r="177" spans="1:11" ht="36">
      <c r="A177" s="285"/>
      <c r="B177" s="126" t="s">
        <v>66</v>
      </c>
      <c r="C177" s="128" t="s">
        <v>67</v>
      </c>
      <c r="D177" s="128" t="s">
        <v>68</v>
      </c>
      <c r="E177" s="42">
        <v>0.8</v>
      </c>
      <c r="F177" s="4" t="s">
        <v>446</v>
      </c>
      <c r="G177" s="66">
        <v>0</v>
      </c>
      <c r="H177" s="27">
        <v>1</v>
      </c>
      <c r="I177" s="27"/>
      <c r="J177" s="27"/>
      <c r="K177" s="126" t="s">
        <v>69</v>
      </c>
    </row>
    <row r="178" spans="1:11" ht="72">
      <c r="A178" s="285"/>
      <c r="B178" s="126" t="s">
        <v>70</v>
      </c>
      <c r="C178" s="128" t="s">
        <v>71</v>
      </c>
      <c r="D178" s="128" t="s">
        <v>72</v>
      </c>
      <c r="E178" s="42">
        <v>1</v>
      </c>
      <c r="F178" s="4" t="s">
        <v>409</v>
      </c>
      <c r="G178" s="66">
        <v>0</v>
      </c>
      <c r="H178" s="27">
        <v>1</v>
      </c>
      <c r="I178" s="27"/>
      <c r="J178" s="27"/>
      <c r="K178" s="126" t="s">
        <v>69</v>
      </c>
    </row>
    <row r="179" spans="1:11" ht="12">
      <c r="A179" s="101"/>
      <c r="B179" s="101"/>
      <c r="C179" s="108"/>
      <c r="D179" s="109"/>
      <c r="E179" s="109"/>
      <c r="F179" s="109"/>
      <c r="G179" s="110"/>
      <c r="H179" s="111"/>
      <c r="I179" s="111"/>
      <c r="J179" s="111"/>
      <c r="K179" s="108"/>
    </row>
    <row r="180" spans="1:11" ht="27.75" customHeight="1">
      <c r="A180" s="289" t="s">
        <v>86</v>
      </c>
      <c r="B180" s="289"/>
      <c r="C180" s="289"/>
      <c r="D180" s="289"/>
      <c r="E180" s="289"/>
      <c r="F180" s="289"/>
      <c r="G180" s="289"/>
      <c r="H180" s="289"/>
      <c r="I180" s="289"/>
      <c r="J180" s="289"/>
      <c r="K180" s="289"/>
    </row>
    <row r="181" spans="1:11" ht="24" customHeight="1">
      <c r="A181" s="299" t="s">
        <v>87</v>
      </c>
      <c r="B181" s="299"/>
      <c r="C181" s="299"/>
      <c r="D181" s="299"/>
      <c r="E181" s="299"/>
      <c r="F181" s="299"/>
      <c r="G181" s="299"/>
      <c r="H181" s="299"/>
      <c r="I181" s="299"/>
      <c r="J181" s="299"/>
      <c r="K181" s="299"/>
    </row>
    <row r="182" spans="1:11" s="33" customFormat="1" ht="35.25" customHeight="1">
      <c r="A182" s="75" t="s">
        <v>477</v>
      </c>
      <c r="B182" s="275" t="s">
        <v>479</v>
      </c>
      <c r="C182" s="275" t="s">
        <v>514</v>
      </c>
      <c r="D182" s="275" t="s">
        <v>3</v>
      </c>
      <c r="E182" s="275" t="s">
        <v>528</v>
      </c>
      <c r="F182" s="275"/>
      <c r="G182" s="330" t="s">
        <v>515</v>
      </c>
      <c r="H182" s="337"/>
      <c r="I182" s="337"/>
      <c r="J182" s="331"/>
      <c r="K182" s="275" t="s">
        <v>394</v>
      </c>
    </row>
    <row r="183" spans="1:11" s="33" customFormat="1" ht="36">
      <c r="A183" s="75" t="s">
        <v>478</v>
      </c>
      <c r="B183" s="275"/>
      <c r="C183" s="275"/>
      <c r="D183" s="275"/>
      <c r="E183" s="124" t="s">
        <v>392</v>
      </c>
      <c r="F183" s="124" t="s">
        <v>391</v>
      </c>
      <c r="G183" s="3" t="s">
        <v>516</v>
      </c>
      <c r="H183" s="3" t="s">
        <v>517</v>
      </c>
      <c r="I183" s="3" t="s">
        <v>396</v>
      </c>
      <c r="J183" s="3" t="s">
        <v>391</v>
      </c>
      <c r="K183" s="275"/>
    </row>
    <row r="184" spans="1:11" ht="84">
      <c r="A184" s="290" t="s">
        <v>88</v>
      </c>
      <c r="B184" s="125" t="s">
        <v>89</v>
      </c>
      <c r="C184" s="125" t="s">
        <v>90</v>
      </c>
      <c r="D184" s="125" t="s">
        <v>116</v>
      </c>
      <c r="E184" s="82">
        <v>1</v>
      </c>
      <c r="F184" s="83" t="s">
        <v>473</v>
      </c>
      <c r="G184" s="19">
        <v>0.7</v>
      </c>
      <c r="H184" s="82">
        <v>1</v>
      </c>
      <c r="I184" s="82">
        <v>0.5</v>
      </c>
      <c r="J184" s="144" t="s">
        <v>778</v>
      </c>
      <c r="K184" s="129" t="s">
        <v>91</v>
      </c>
    </row>
    <row r="185" spans="1:11" ht="80.25" customHeight="1">
      <c r="A185" s="290"/>
      <c r="B185" s="125" t="s">
        <v>92</v>
      </c>
      <c r="C185" s="125" t="s">
        <v>93</v>
      </c>
      <c r="D185" s="125" t="s">
        <v>94</v>
      </c>
      <c r="E185" s="70" t="s">
        <v>537</v>
      </c>
      <c r="F185" s="84" t="s">
        <v>538</v>
      </c>
      <c r="G185" s="19">
        <v>0</v>
      </c>
      <c r="H185" s="82">
        <v>1</v>
      </c>
      <c r="I185" s="82">
        <v>1</v>
      </c>
      <c r="J185" s="84" t="s">
        <v>779</v>
      </c>
      <c r="K185" s="129" t="s">
        <v>539</v>
      </c>
    </row>
    <row r="186" spans="1:11" ht="88.5" customHeight="1">
      <c r="A186" s="290"/>
      <c r="B186" s="125" t="s">
        <v>95</v>
      </c>
      <c r="C186" s="125" t="s">
        <v>701</v>
      </c>
      <c r="D186" s="125" t="s">
        <v>96</v>
      </c>
      <c r="E186" s="70" t="s">
        <v>540</v>
      </c>
      <c r="F186" s="84" t="s">
        <v>702</v>
      </c>
      <c r="G186" s="19">
        <v>0.1</v>
      </c>
      <c r="H186" s="82">
        <v>1</v>
      </c>
      <c r="I186" s="82">
        <v>0.5</v>
      </c>
      <c r="J186" s="4" t="s">
        <v>780</v>
      </c>
      <c r="K186" s="125" t="s">
        <v>539</v>
      </c>
    </row>
    <row r="187" spans="1:11" ht="84">
      <c r="A187" s="290"/>
      <c r="B187" s="125" t="s">
        <v>97</v>
      </c>
      <c r="C187" s="125" t="s">
        <v>98</v>
      </c>
      <c r="D187" s="125" t="s">
        <v>99</v>
      </c>
      <c r="E187" s="70" t="s">
        <v>449</v>
      </c>
      <c r="F187" s="84" t="s">
        <v>703</v>
      </c>
      <c r="G187" s="19">
        <v>0</v>
      </c>
      <c r="H187" s="82">
        <v>1</v>
      </c>
      <c r="I187" s="82">
        <v>0.5</v>
      </c>
      <c r="J187" s="84" t="s">
        <v>703</v>
      </c>
      <c r="K187" s="125" t="s">
        <v>539</v>
      </c>
    </row>
    <row r="188" spans="1:11" ht="113.25" customHeight="1">
      <c r="A188" s="290"/>
      <c r="B188" s="125" t="s">
        <v>100</v>
      </c>
      <c r="C188" s="125" t="s">
        <v>101</v>
      </c>
      <c r="D188" s="125" t="s">
        <v>102</v>
      </c>
      <c r="E188" s="34" t="s">
        <v>541</v>
      </c>
      <c r="F188" s="85" t="s">
        <v>542</v>
      </c>
      <c r="G188" s="19">
        <v>0</v>
      </c>
      <c r="H188" s="82">
        <v>1</v>
      </c>
      <c r="I188" s="82">
        <v>0.5</v>
      </c>
      <c r="J188" s="144" t="s">
        <v>781</v>
      </c>
      <c r="K188" s="125" t="s">
        <v>103</v>
      </c>
    </row>
    <row r="189" spans="1:11" ht="120" customHeight="1">
      <c r="A189" s="290"/>
      <c r="B189" s="125" t="s">
        <v>104</v>
      </c>
      <c r="C189" s="125" t="s">
        <v>105</v>
      </c>
      <c r="D189" s="125" t="s">
        <v>117</v>
      </c>
      <c r="E189" s="34" t="s">
        <v>417</v>
      </c>
      <c r="F189" s="125" t="s">
        <v>543</v>
      </c>
      <c r="G189" s="19">
        <v>0</v>
      </c>
      <c r="H189" s="82">
        <v>1</v>
      </c>
      <c r="I189" s="82">
        <v>0.5</v>
      </c>
      <c r="J189" s="151" t="s">
        <v>782</v>
      </c>
      <c r="K189" s="125" t="s">
        <v>103</v>
      </c>
    </row>
    <row r="190" spans="1:11" ht="144" customHeight="1">
      <c r="A190" s="290"/>
      <c r="B190" s="125"/>
      <c r="C190" s="125" t="s">
        <v>106</v>
      </c>
      <c r="D190" s="125" t="s">
        <v>107</v>
      </c>
      <c r="E190" s="70" t="s">
        <v>544</v>
      </c>
      <c r="F190" s="125" t="s">
        <v>704</v>
      </c>
      <c r="G190" s="19">
        <v>0</v>
      </c>
      <c r="H190" s="82">
        <v>1</v>
      </c>
      <c r="I190" s="82">
        <v>0</v>
      </c>
      <c r="J190" s="23" t="s">
        <v>783</v>
      </c>
      <c r="K190" s="125" t="s">
        <v>330</v>
      </c>
    </row>
    <row r="191" spans="1:11" ht="128.25" customHeight="1">
      <c r="A191" s="290"/>
      <c r="B191" s="125" t="s">
        <v>108</v>
      </c>
      <c r="C191" s="125" t="s">
        <v>109</v>
      </c>
      <c r="D191" s="125" t="s">
        <v>110</v>
      </c>
      <c r="E191" s="34" t="s">
        <v>448</v>
      </c>
      <c r="F191" s="125" t="s">
        <v>549</v>
      </c>
      <c r="G191" s="19">
        <v>0</v>
      </c>
      <c r="H191" s="19">
        <v>0</v>
      </c>
      <c r="I191" s="84" t="s">
        <v>784</v>
      </c>
      <c r="J191" s="84" t="s">
        <v>785</v>
      </c>
      <c r="K191" s="125" t="s">
        <v>111</v>
      </c>
    </row>
    <row r="192" spans="1:11" s="8" customFormat="1" ht="148.5" customHeight="1">
      <c r="A192" s="290"/>
      <c r="B192" s="276" t="s">
        <v>112</v>
      </c>
      <c r="C192" s="276" t="s">
        <v>113</v>
      </c>
      <c r="D192" s="125" t="s">
        <v>114</v>
      </c>
      <c r="E192" s="66">
        <v>1</v>
      </c>
      <c r="F192" s="125" t="s">
        <v>705</v>
      </c>
      <c r="G192" s="19">
        <v>0</v>
      </c>
      <c r="H192" s="82">
        <v>1</v>
      </c>
      <c r="I192" s="82">
        <v>0.5</v>
      </c>
      <c r="J192" s="144" t="s">
        <v>786</v>
      </c>
      <c r="K192" s="126" t="s">
        <v>545</v>
      </c>
    </row>
    <row r="193" spans="1:11" s="8" customFormat="1" ht="132">
      <c r="A193" s="125"/>
      <c r="B193" s="276"/>
      <c r="C193" s="276"/>
      <c r="D193" s="125" t="s">
        <v>115</v>
      </c>
      <c r="E193" s="27">
        <v>1</v>
      </c>
      <c r="F193" s="86" t="s">
        <v>546</v>
      </c>
      <c r="G193" s="19">
        <v>0</v>
      </c>
      <c r="H193" s="82">
        <v>1</v>
      </c>
      <c r="I193" s="82">
        <v>0.5</v>
      </c>
      <c r="J193" s="158" t="s">
        <v>787</v>
      </c>
      <c r="K193" s="126" t="s">
        <v>474</v>
      </c>
    </row>
    <row r="194" spans="1:11" s="8" customFormat="1" ht="48" customHeight="1">
      <c r="A194" s="295"/>
      <c r="B194" s="126" t="s">
        <v>66</v>
      </c>
      <c r="C194" s="55" t="s">
        <v>67</v>
      </c>
      <c r="D194" s="128" t="s">
        <v>68</v>
      </c>
      <c r="E194" s="82">
        <v>1</v>
      </c>
      <c r="F194" s="86" t="s">
        <v>547</v>
      </c>
      <c r="G194" s="19">
        <v>0</v>
      </c>
      <c r="H194" s="82">
        <v>1</v>
      </c>
      <c r="I194" s="82">
        <v>0.5</v>
      </c>
      <c r="J194" s="159" t="s">
        <v>788</v>
      </c>
      <c r="K194" s="125" t="s">
        <v>103</v>
      </c>
    </row>
    <row r="195" spans="1:11" ht="60">
      <c r="A195" s="295"/>
      <c r="B195" s="126" t="s">
        <v>70</v>
      </c>
      <c r="C195" s="55" t="s">
        <v>71</v>
      </c>
      <c r="D195" s="128" t="s">
        <v>72</v>
      </c>
      <c r="E195" s="82">
        <v>1</v>
      </c>
      <c r="F195" s="86" t="s">
        <v>548</v>
      </c>
      <c r="G195" s="19">
        <v>0</v>
      </c>
      <c r="H195" s="82">
        <v>1</v>
      </c>
      <c r="I195" s="39"/>
      <c r="J195" s="86" t="s">
        <v>789</v>
      </c>
      <c r="K195" s="125" t="s">
        <v>103</v>
      </c>
    </row>
    <row r="196" spans="1:11" ht="12.75">
      <c r="A196" s="112"/>
      <c r="B196" s="113"/>
      <c r="C196" s="114"/>
      <c r="D196" s="115"/>
      <c r="E196" s="115"/>
      <c r="F196" s="115"/>
      <c r="G196" s="116"/>
      <c r="H196" s="117"/>
      <c r="I196" s="117"/>
      <c r="J196" s="117"/>
      <c r="K196" s="113"/>
    </row>
    <row r="197" spans="1:11" ht="32.25" customHeight="1">
      <c r="A197" s="289" t="s">
        <v>326</v>
      </c>
      <c r="B197" s="289"/>
      <c r="C197" s="289"/>
      <c r="D197" s="289"/>
      <c r="E197" s="289"/>
      <c r="F197" s="289"/>
      <c r="G197" s="289"/>
      <c r="H197" s="289"/>
      <c r="I197" s="289"/>
      <c r="J197" s="289"/>
      <c r="K197" s="289"/>
    </row>
    <row r="198" spans="1:11" s="33" customFormat="1" ht="35.25" customHeight="1">
      <c r="A198" s="46" t="s">
        <v>477</v>
      </c>
      <c r="B198" s="275" t="s">
        <v>479</v>
      </c>
      <c r="C198" s="275" t="s">
        <v>514</v>
      </c>
      <c r="D198" s="275" t="s">
        <v>3</v>
      </c>
      <c r="E198" s="275" t="s">
        <v>528</v>
      </c>
      <c r="F198" s="275"/>
      <c r="G198" s="330" t="s">
        <v>515</v>
      </c>
      <c r="H198" s="337"/>
      <c r="I198" s="337"/>
      <c r="J198" s="331"/>
      <c r="K198" s="275" t="s">
        <v>394</v>
      </c>
    </row>
    <row r="199" spans="1:11" s="33" customFormat="1" ht="36">
      <c r="A199" s="75" t="s">
        <v>478</v>
      </c>
      <c r="B199" s="275"/>
      <c r="C199" s="275"/>
      <c r="D199" s="275"/>
      <c r="E199" s="124" t="s">
        <v>392</v>
      </c>
      <c r="F199" s="124" t="s">
        <v>391</v>
      </c>
      <c r="G199" s="3" t="s">
        <v>516</v>
      </c>
      <c r="H199" s="3" t="s">
        <v>517</v>
      </c>
      <c r="I199" s="3" t="s">
        <v>396</v>
      </c>
      <c r="J199" s="3" t="s">
        <v>391</v>
      </c>
      <c r="K199" s="275"/>
    </row>
    <row r="200" spans="1:11" ht="54" customHeight="1">
      <c r="A200" s="293" t="s">
        <v>242</v>
      </c>
      <c r="B200" s="4" t="s">
        <v>74</v>
      </c>
      <c r="C200" s="125" t="s">
        <v>575</v>
      </c>
      <c r="D200" s="125" t="s">
        <v>576</v>
      </c>
      <c r="E200" s="131">
        <v>1</v>
      </c>
      <c r="F200" s="56" t="s">
        <v>577</v>
      </c>
      <c r="G200" s="131">
        <v>0</v>
      </c>
      <c r="H200" s="131">
        <v>1</v>
      </c>
      <c r="I200" s="131"/>
      <c r="J200" s="131"/>
      <c r="K200" s="54" t="s">
        <v>578</v>
      </c>
    </row>
    <row r="201" spans="1:11" ht="54" customHeight="1">
      <c r="A201" s="294"/>
      <c r="B201" s="125" t="s">
        <v>75</v>
      </c>
      <c r="C201" s="125" t="s">
        <v>118</v>
      </c>
      <c r="D201" s="125" t="s">
        <v>270</v>
      </c>
      <c r="E201" s="132" t="s">
        <v>579</v>
      </c>
      <c r="F201" s="125"/>
      <c r="G201" s="134">
        <v>0</v>
      </c>
      <c r="H201" s="132">
        <v>1</v>
      </c>
      <c r="I201" s="125"/>
      <c r="J201" s="125"/>
      <c r="K201" s="54" t="s">
        <v>578</v>
      </c>
    </row>
    <row r="202" spans="1:11" ht="70.5" customHeight="1">
      <c r="A202" s="294"/>
      <c r="B202" s="125" t="s">
        <v>76</v>
      </c>
      <c r="C202" s="125" t="s">
        <v>77</v>
      </c>
      <c r="D202" s="125" t="s">
        <v>580</v>
      </c>
      <c r="E202" s="132" t="s">
        <v>581</v>
      </c>
      <c r="F202" s="125" t="s">
        <v>582</v>
      </c>
      <c r="G202" s="134">
        <v>0</v>
      </c>
      <c r="H202" s="132">
        <v>1</v>
      </c>
      <c r="I202" s="125"/>
      <c r="J202" s="125"/>
      <c r="K202" s="54" t="s">
        <v>578</v>
      </c>
    </row>
    <row r="203" spans="1:11" ht="52.5" customHeight="1">
      <c r="A203" s="294"/>
      <c r="B203" s="276" t="s">
        <v>119</v>
      </c>
      <c r="C203" s="125" t="s">
        <v>79</v>
      </c>
      <c r="D203" s="125" t="s">
        <v>583</v>
      </c>
      <c r="E203" s="132" t="s">
        <v>584</v>
      </c>
      <c r="F203" s="125" t="s">
        <v>585</v>
      </c>
      <c r="G203" s="134">
        <v>0</v>
      </c>
      <c r="H203" s="132">
        <v>1</v>
      </c>
      <c r="I203" s="132"/>
      <c r="J203" s="132"/>
      <c r="K203" s="54" t="s">
        <v>78</v>
      </c>
    </row>
    <row r="204" spans="1:11" ht="103.5" customHeight="1">
      <c r="A204" s="294"/>
      <c r="B204" s="285"/>
      <c r="C204" s="125" t="s">
        <v>344</v>
      </c>
      <c r="D204" s="125" t="s">
        <v>586</v>
      </c>
      <c r="E204" s="19">
        <f>1000/5000</f>
        <v>0.2</v>
      </c>
      <c r="F204" s="125" t="s">
        <v>587</v>
      </c>
      <c r="G204" s="132">
        <v>0.8</v>
      </c>
      <c r="H204" s="132">
        <v>1</v>
      </c>
      <c r="I204" s="132"/>
      <c r="J204" s="132"/>
      <c r="K204" s="54" t="s">
        <v>78</v>
      </c>
    </row>
    <row r="205" spans="1:11" ht="72">
      <c r="A205" s="294"/>
      <c r="B205" s="125" t="s">
        <v>80</v>
      </c>
      <c r="C205" s="125" t="s">
        <v>81</v>
      </c>
      <c r="D205" s="125" t="s">
        <v>590</v>
      </c>
      <c r="E205" s="132">
        <v>1</v>
      </c>
      <c r="F205" s="125"/>
      <c r="G205" s="134">
        <v>0</v>
      </c>
      <c r="H205" s="132">
        <v>1</v>
      </c>
      <c r="I205" s="132"/>
      <c r="J205" s="132"/>
      <c r="K205" s="54" t="s">
        <v>78</v>
      </c>
    </row>
    <row r="206" spans="1:11" ht="165.75" customHeight="1">
      <c r="A206" s="294"/>
      <c r="B206" s="125" t="s">
        <v>82</v>
      </c>
      <c r="C206" s="125" t="s">
        <v>83</v>
      </c>
      <c r="D206" s="125" t="s">
        <v>588</v>
      </c>
      <c r="E206" s="132">
        <v>1</v>
      </c>
      <c r="F206" s="125" t="s">
        <v>591</v>
      </c>
      <c r="G206" s="134">
        <v>0</v>
      </c>
      <c r="H206" s="132">
        <v>1</v>
      </c>
      <c r="I206" s="125"/>
      <c r="J206" s="125"/>
      <c r="K206" s="54" t="s">
        <v>578</v>
      </c>
    </row>
    <row r="207" spans="1:11" ht="64.5" customHeight="1">
      <c r="A207" s="294"/>
      <c r="B207" s="126" t="s">
        <v>66</v>
      </c>
      <c r="C207" s="128" t="s">
        <v>67</v>
      </c>
      <c r="D207" s="128" t="s">
        <v>68</v>
      </c>
      <c r="E207" s="27">
        <v>0.4</v>
      </c>
      <c r="F207" s="133" t="s">
        <v>589</v>
      </c>
      <c r="G207" s="66">
        <v>0</v>
      </c>
      <c r="H207" s="27">
        <v>1</v>
      </c>
      <c r="I207" s="27"/>
      <c r="J207" s="27"/>
      <c r="K207" s="126" t="s">
        <v>69</v>
      </c>
    </row>
    <row r="208" spans="1:11" ht="59.25" customHeight="1">
      <c r="A208" s="294"/>
      <c r="B208" s="126" t="s">
        <v>70</v>
      </c>
      <c r="C208" s="128" t="s">
        <v>71</v>
      </c>
      <c r="D208" s="128" t="s">
        <v>72</v>
      </c>
      <c r="E208" s="27">
        <v>1</v>
      </c>
      <c r="F208" s="133" t="s">
        <v>450</v>
      </c>
      <c r="G208" s="66">
        <v>0</v>
      </c>
      <c r="H208" s="27">
        <v>1</v>
      </c>
      <c r="I208" s="27"/>
      <c r="J208" s="27"/>
      <c r="K208" s="126" t="s">
        <v>69</v>
      </c>
    </row>
    <row r="209" spans="1:11" ht="9" customHeight="1">
      <c r="A209" s="101"/>
      <c r="B209" s="101"/>
      <c r="C209" s="108"/>
      <c r="D209" s="109"/>
      <c r="E209" s="109"/>
      <c r="F209" s="109"/>
      <c r="G209" s="110"/>
      <c r="H209" s="111"/>
      <c r="I209" s="111"/>
      <c r="J209" s="111"/>
      <c r="K209" s="108"/>
    </row>
    <row r="210" spans="1:11" ht="24.75" customHeight="1">
      <c r="A210" s="311" t="s">
        <v>241</v>
      </c>
      <c r="B210" s="311"/>
      <c r="C210" s="311"/>
      <c r="D210" s="311"/>
      <c r="E210" s="311"/>
      <c r="F210" s="311"/>
      <c r="G210" s="311"/>
      <c r="H210" s="311"/>
      <c r="I210" s="311"/>
      <c r="J210" s="311"/>
      <c r="K210" s="311"/>
    </row>
    <row r="211" spans="1:11" ht="27" customHeight="1">
      <c r="A211" s="296" t="s">
        <v>331</v>
      </c>
      <c r="B211" s="296"/>
      <c r="C211" s="296"/>
      <c r="D211" s="296"/>
      <c r="E211" s="296"/>
      <c r="F211" s="296"/>
      <c r="G211" s="296"/>
      <c r="H211" s="296"/>
      <c r="I211" s="296"/>
      <c r="J211" s="296"/>
      <c r="K211" s="296"/>
    </row>
    <row r="212" spans="1:11" s="33" customFormat="1" ht="35.25" customHeight="1">
      <c r="A212" s="46" t="s">
        <v>477</v>
      </c>
      <c r="B212" s="275" t="s">
        <v>479</v>
      </c>
      <c r="C212" s="275" t="s">
        <v>514</v>
      </c>
      <c r="D212" s="275" t="s">
        <v>3</v>
      </c>
      <c r="E212" s="275" t="s">
        <v>528</v>
      </c>
      <c r="F212" s="275"/>
      <c r="G212" s="330" t="s">
        <v>515</v>
      </c>
      <c r="H212" s="337"/>
      <c r="I212" s="337"/>
      <c r="J212" s="331"/>
      <c r="K212" s="275" t="s">
        <v>394</v>
      </c>
    </row>
    <row r="213" spans="1:11" s="33" customFormat="1" ht="36">
      <c r="A213" s="46" t="s">
        <v>478</v>
      </c>
      <c r="B213" s="275"/>
      <c r="C213" s="275"/>
      <c r="D213" s="275"/>
      <c r="E213" s="124" t="s">
        <v>392</v>
      </c>
      <c r="F213" s="124" t="s">
        <v>391</v>
      </c>
      <c r="G213" s="3" t="s">
        <v>516</v>
      </c>
      <c r="H213" s="3" t="s">
        <v>517</v>
      </c>
      <c r="I213" s="3" t="s">
        <v>396</v>
      </c>
      <c r="J213" s="3" t="s">
        <v>391</v>
      </c>
      <c r="K213" s="275"/>
    </row>
    <row r="214" spans="1:11" ht="96">
      <c r="A214" s="276" t="s">
        <v>242</v>
      </c>
      <c r="B214" s="125" t="s">
        <v>243</v>
      </c>
      <c r="C214" s="125" t="s">
        <v>244</v>
      </c>
      <c r="D214" s="125" t="s">
        <v>245</v>
      </c>
      <c r="E214" s="80" t="s">
        <v>451</v>
      </c>
      <c r="F214" s="125" t="s">
        <v>452</v>
      </c>
      <c r="G214" s="134">
        <v>0</v>
      </c>
      <c r="H214" s="132">
        <v>1</v>
      </c>
      <c r="I214" s="125"/>
      <c r="J214" s="125"/>
      <c r="K214" s="125" t="s">
        <v>246</v>
      </c>
    </row>
    <row r="215" spans="1:11" ht="72">
      <c r="A215" s="288"/>
      <c r="B215" s="125" t="s">
        <v>247</v>
      </c>
      <c r="C215" s="125" t="s">
        <v>248</v>
      </c>
      <c r="D215" s="125" t="s">
        <v>249</v>
      </c>
      <c r="E215" s="132">
        <v>1</v>
      </c>
      <c r="F215" s="125" t="s">
        <v>453</v>
      </c>
      <c r="G215" s="134">
        <v>0</v>
      </c>
      <c r="H215" s="132">
        <v>1</v>
      </c>
      <c r="I215" s="132"/>
      <c r="J215" s="132"/>
      <c r="K215" s="4" t="s">
        <v>127</v>
      </c>
    </row>
    <row r="216" spans="1:11" ht="48">
      <c r="A216" s="288"/>
      <c r="B216" s="125" t="s">
        <v>250</v>
      </c>
      <c r="C216" s="125" t="s">
        <v>251</v>
      </c>
      <c r="D216" s="125" t="s">
        <v>252</v>
      </c>
      <c r="E216" s="132">
        <v>1</v>
      </c>
      <c r="F216" s="125" t="s">
        <v>454</v>
      </c>
      <c r="G216" s="134">
        <v>0</v>
      </c>
      <c r="H216" s="132">
        <v>1</v>
      </c>
      <c r="I216" s="132"/>
      <c r="J216" s="132"/>
      <c r="K216" s="4" t="s">
        <v>253</v>
      </c>
    </row>
    <row r="217" spans="1:11" ht="60">
      <c r="A217" s="288"/>
      <c r="B217" s="125" t="s">
        <v>254</v>
      </c>
      <c r="C217" s="125" t="s">
        <v>255</v>
      </c>
      <c r="D217" s="125" t="s">
        <v>256</v>
      </c>
      <c r="E217" s="81">
        <v>24927184</v>
      </c>
      <c r="F217" s="125" t="s">
        <v>627</v>
      </c>
      <c r="G217" s="134">
        <v>0</v>
      </c>
      <c r="H217" s="132">
        <v>1</v>
      </c>
      <c r="I217" s="81"/>
      <c r="J217" s="81"/>
      <c r="K217" s="4" t="s">
        <v>127</v>
      </c>
    </row>
    <row r="218" spans="1:11" ht="62.25" customHeight="1">
      <c r="A218" s="288"/>
      <c r="B218" s="276" t="s">
        <v>257</v>
      </c>
      <c r="C218" s="125" t="s">
        <v>258</v>
      </c>
      <c r="D218" s="125" t="s">
        <v>259</v>
      </c>
      <c r="E218" s="134">
        <v>220</v>
      </c>
      <c r="F218" s="125" t="s">
        <v>626</v>
      </c>
      <c r="G218" s="134">
        <v>0</v>
      </c>
      <c r="H218" s="132">
        <v>1</v>
      </c>
      <c r="I218" s="125"/>
      <c r="J218" s="125"/>
      <c r="K218" s="4" t="s">
        <v>260</v>
      </c>
    </row>
    <row r="219" spans="1:11" ht="64.5" customHeight="1">
      <c r="A219" s="288"/>
      <c r="B219" s="276"/>
      <c r="C219" s="125" t="s">
        <v>261</v>
      </c>
      <c r="D219" s="125" t="s">
        <v>262</v>
      </c>
      <c r="E219" s="132">
        <v>0.4</v>
      </c>
      <c r="F219" s="125" t="s">
        <v>455</v>
      </c>
      <c r="G219" s="134">
        <v>0</v>
      </c>
      <c r="H219" s="132">
        <v>0.7</v>
      </c>
      <c r="I219" s="132"/>
      <c r="J219" s="132"/>
      <c r="K219" s="4" t="s">
        <v>263</v>
      </c>
    </row>
    <row r="220" spans="1:11" ht="47.25" customHeight="1">
      <c r="A220" s="288"/>
      <c r="B220" s="125" t="s">
        <v>264</v>
      </c>
      <c r="C220" s="125" t="s">
        <v>265</v>
      </c>
      <c r="D220" s="125" t="s">
        <v>266</v>
      </c>
      <c r="E220" s="132">
        <v>0.7</v>
      </c>
      <c r="F220" s="125" t="s">
        <v>456</v>
      </c>
      <c r="G220" s="134">
        <v>0</v>
      </c>
      <c r="H220" s="132">
        <v>0.7</v>
      </c>
      <c r="I220" s="132"/>
      <c r="J220" s="132"/>
      <c r="K220" s="4" t="s">
        <v>267</v>
      </c>
    </row>
    <row r="221" spans="1:11" ht="61.5" customHeight="1">
      <c r="A221" s="288"/>
      <c r="B221" s="126" t="s">
        <v>66</v>
      </c>
      <c r="C221" s="128" t="s">
        <v>67</v>
      </c>
      <c r="D221" s="128" t="s">
        <v>68</v>
      </c>
      <c r="E221" s="27">
        <v>0.5</v>
      </c>
      <c r="F221" s="125" t="s">
        <v>457</v>
      </c>
      <c r="G221" s="66">
        <v>0</v>
      </c>
      <c r="H221" s="27">
        <v>1</v>
      </c>
      <c r="I221" s="27"/>
      <c r="J221" s="27"/>
      <c r="K221" s="126" t="s">
        <v>69</v>
      </c>
    </row>
    <row r="222" spans="1:11" ht="60">
      <c r="A222" s="288"/>
      <c r="B222" s="126" t="s">
        <v>70</v>
      </c>
      <c r="C222" s="128" t="s">
        <v>71</v>
      </c>
      <c r="D222" s="128" t="s">
        <v>72</v>
      </c>
      <c r="E222" s="128" t="s">
        <v>459</v>
      </c>
      <c r="F222" s="125" t="s">
        <v>458</v>
      </c>
      <c r="G222" s="66">
        <v>0</v>
      </c>
      <c r="H222" s="27">
        <v>1</v>
      </c>
      <c r="I222" s="27"/>
      <c r="J222" s="27"/>
      <c r="K222" s="126"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340" t="s">
        <v>670</v>
      </c>
      <c r="B225" s="340"/>
      <c r="C225" s="340"/>
      <c r="D225" s="340"/>
      <c r="E225" s="340"/>
      <c r="F225" s="340"/>
      <c r="G225" s="340"/>
      <c r="H225" s="340"/>
      <c r="I225" s="340"/>
      <c r="J225" s="340"/>
      <c r="K225" s="340"/>
    </row>
    <row r="226" spans="1:11" s="33" customFormat="1" ht="37.5" customHeight="1">
      <c r="A226" s="287" t="s">
        <v>1</v>
      </c>
      <c r="B226" s="275" t="s">
        <v>2</v>
      </c>
      <c r="C226" s="275" t="s">
        <v>527</v>
      </c>
      <c r="D226" s="298" t="s">
        <v>3</v>
      </c>
      <c r="E226" s="275" t="s">
        <v>528</v>
      </c>
      <c r="F226" s="275"/>
      <c r="G226" s="330" t="s">
        <v>515</v>
      </c>
      <c r="H226" s="337"/>
      <c r="I226" s="337"/>
      <c r="J226" s="331"/>
      <c r="K226" s="275" t="s">
        <v>5</v>
      </c>
    </row>
    <row r="227" spans="1:11" s="33" customFormat="1" ht="36">
      <c r="A227" s="287"/>
      <c r="B227" s="275"/>
      <c r="C227" s="275"/>
      <c r="D227" s="298"/>
      <c r="E227" s="124" t="s">
        <v>392</v>
      </c>
      <c r="F227" s="124" t="s">
        <v>391</v>
      </c>
      <c r="G227" s="3" t="s">
        <v>516</v>
      </c>
      <c r="H227" s="3" t="s">
        <v>517</v>
      </c>
      <c r="I227" s="3" t="s">
        <v>396</v>
      </c>
      <c r="J227" s="3" t="s">
        <v>391</v>
      </c>
      <c r="K227" s="275"/>
    </row>
    <row r="228" spans="1:11" ht="391.5" customHeight="1">
      <c r="A228" s="276" t="s">
        <v>120</v>
      </c>
      <c r="B228" s="276" t="s">
        <v>121</v>
      </c>
      <c r="C228" s="276" t="s">
        <v>332</v>
      </c>
      <c r="D228" s="125" t="s">
        <v>122</v>
      </c>
      <c r="E228" s="128" t="s">
        <v>722</v>
      </c>
      <c r="F228" s="137" t="s">
        <v>720</v>
      </c>
      <c r="G228" s="134">
        <v>0</v>
      </c>
      <c r="H228" s="132">
        <v>1</v>
      </c>
      <c r="I228" s="134"/>
      <c r="J228" s="134"/>
      <c r="K228" s="125" t="s">
        <v>123</v>
      </c>
    </row>
    <row r="229" spans="1:11" ht="234" customHeight="1">
      <c r="A229" s="288"/>
      <c r="B229" s="276"/>
      <c r="C229" s="276"/>
      <c r="D229" s="125" t="s">
        <v>468</v>
      </c>
      <c r="E229" s="77">
        <v>86</v>
      </c>
      <c r="F229" s="133" t="s">
        <v>593</v>
      </c>
      <c r="G229" s="77">
        <v>0</v>
      </c>
      <c r="H229" s="131"/>
      <c r="I229" s="134"/>
      <c r="J229" s="134"/>
      <c r="K229" s="125" t="s">
        <v>123</v>
      </c>
    </row>
    <row r="230" spans="1:11" ht="62.25" customHeight="1">
      <c r="A230" s="288"/>
      <c r="B230" s="285"/>
      <c r="C230" s="285"/>
      <c r="D230" s="125" t="s">
        <v>374</v>
      </c>
      <c r="E230" s="77">
        <v>1</v>
      </c>
      <c r="F230" s="133" t="s">
        <v>592</v>
      </c>
      <c r="G230" s="77">
        <v>0</v>
      </c>
      <c r="H230" s="77">
        <v>4</v>
      </c>
      <c r="I230" s="133"/>
      <c r="J230" s="133"/>
      <c r="K230" s="125" t="s">
        <v>123</v>
      </c>
    </row>
    <row r="231" spans="1:11" ht="183.75" customHeight="1">
      <c r="A231" s="288"/>
      <c r="B231" s="285"/>
      <c r="C231" s="285"/>
      <c r="D231" s="125" t="s">
        <v>333</v>
      </c>
      <c r="E231" s="77">
        <v>1</v>
      </c>
      <c r="F231" s="133" t="s">
        <v>721</v>
      </c>
      <c r="G231" s="77">
        <v>0</v>
      </c>
      <c r="H231" s="77">
        <v>1</v>
      </c>
      <c r="I231" s="133"/>
      <c r="J231" s="133"/>
      <c r="K231" s="125" t="s">
        <v>123</v>
      </c>
    </row>
    <row r="232" spans="1:11" ht="58.5" customHeight="1">
      <c r="A232" s="288"/>
      <c r="B232" s="133" t="s">
        <v>66</v>
      </c>
      <c r="C232" s="56" t="s">
        <v>67</v>
      </c>
      <c r="D232" s="56" t="s">
        <v>68</v>
      </c>
      <c r="E232" s="78">
        <v>1</v>
      </c>
      <c r="F232" s="133" t="s">
        <v>460</v>
      </c>
      <c r="G232" s="79">
        <v>0</v>
      </c>
      <c r="H232" s="78">
        <v>1</v>
      </c>
      <c r="I232" s="78"/>
      <c r="J232" s="78"/>
      <c r="K232" s="125" t="s">
        <v>123</v>
      </c>
    </row>
    <row r="233" spans="1:11" ht="120">
      <c r="A233" s="288"/>
      <c r="B233" s="133" t="s">
        <v>70</v>
      </c>
      <c r="C233" s="56" t="s">
        <v>71</v>
      </c>
      <c r="D233" s="56" t="s">
        <v>72</v>
      </c>
      <c r="E233" s="78">
        <v>1</v>
      </c>
      <c r="F233" s="133" t="s">
        <v>461</v>
      </c>
      <c r="G233" s="79">
        <v>0</v>
      </c>
      <c r="H233" s="78">
        <v>1</v>
      </c>
      <c r="I233" s="78"/>
      <c r="J233" s="78"/>
      <c r="K233" s="125"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74" t="s">
        <v>327</v>
      </c>
      <c r="B236" s="274"/>
      <c r="C236" s="274"/>
      <c r="D236" s="274"/>
      <c r="E236" s="274"/>
      <c r="F236" s="274"/>
      <c r="G236" s="274"/>
      <c r="H236" s="274"/>
      <c r="I236" s="274"/>
      <c r="J236" s="274"/>
      <c r="K236" s="274"/>
    </row>
    <row r="237" spans="1:11" s="33" customFormat="1" ht="35.25" customHeight="1">
      <c r="A237" s="46" t="s">
        <v>477</v>
      </c>
      <c r="B237" s="275" t="s">
        <v>479</v>
      </c>
      <c r="C237" s="275" t="s">
        <v>514</v>
      </c>
      <c r="D237" s="275" t="s">
        <v>3</v>
      </c>
      <c r="E237" s="275" t="s">
        <v>528</v>
      </c>
      <c r="F237" s="275"/>
      <c r="G237" s="330" t="s">
        <v>515</v>
      </c>
      <c r="H237" s="337"/>
      <c r="I237" s="337"/>
      <c r="J237" s="331"/>
      <c r="K237" s="275" t="s">
        <v>394</v>
      </c>
    </row>
    <row r="238" spans="1:11" s="33" customFormat="1" ht="36">
      <c r="A238" s="46" t="s">
        <v>478</v>
      </c>
      <c r="B238" s="275"/>
      <c r="C238" s="275"/>
      <c r="D238" s="275"/>
      <c r="E238" s="124" t="s">
        <v>392</v>
      </c>
      <c r="F238" s="124" t="s">
        <v>391</v>
      </c>
      <c r="G238" s="3" t="s">
        <v>516</v>
      </c>
      <c r="H238" s="3" t="s">
        <v>517</v>
      </c>
      <c r="I238" s="3" t="s">
        <v>396</v>
      </c>
      <c r="J238" s="3" t="s">
        <v>391</v>
      </c>
      <c r="K238" s="275"/>
    </row>
    <row r="239" spans="1:11" ht="65.25" customHeight="1">
      <c r="A239" s="284" t="s">
        <v>84</v>
      </c>
      <c r="B239" s="276" t="s">
        <v>124</v>
      </c>
      <c r="C239" s="276" t="s">
        <v>125</v>
      </c>
      <c r="D239" s="19" t="s">
        <v>126</v>
      </c>
      <c r="E239" s="38">
        <v>179</v>
      </c>
      <c r="F239" s="133" t="s">
        <v>462</v>
      </c>
      <c r="G239" s="131">
        <v>0</v>
      </c>
      <c r="H239" s="131" t="s">
        <v>129</v>
      </c>
      <c r="I239" s="131"/>
      <c r="J239" s="131"/>
      <c r="K239" s="136" t="s">
        <v>127</v>
      </c>
    </row>
    <row r="240" spans="1:11" ht="42" customHeight="1">
      <c r="A240" s="284"/>
      <c r="B240" s="276"/>
      <c r="C240" s="276"/>
      <c r="D240" s="128" t="s">
        <v>128</v>
      </c>
      <c r="E240" s="19">
        <v>1</v>
      </c>
      <c r="F240" s="133" t="s">
        <v>463</v>
      </c>
      <c r="G240" s="131">
        <v>0</v>
      </c>
      <c r="H240" s="19">
        <v>1</v>
      </c>
      <c r="I240" s="19"/>
      <c r="J240" s="19"/>
      <c r="K240" s="136" t="s">
        <v>127</v>
      </c>
    </row>
    <row r="241" spans="1:11" ht="40.5" customHeight="1">
      <c r="A241" s="284"/>
      <c r="B241" s="126" t="s">
        <v>66</v>
      </c>
      <c r="C241" s="128" t="s">
        <v>67</v>
      </c>
      <c r="D241" s="128" t="s">
        <v>68</v>
      </c>
      <c r="E241" s="27">
        <v>1</v>
      </c>
      <c r="F241" s="133" t="s">
        <v>464</v>
      </c>
      <c r="G241" s="66">
        <v>0</v>
      </c>
      <c r="H241" s="27">
        <v>1</v>
      </c>
      <c r="I241" s="27"/>
      <c r="J241" s="27"/>
      <c r="K241" s="136" t="s">
        <v>127</v>
      </c>
    </row>
    <row r="242" spans="1:11" ht="60">
      <c r="A242" s="284"/>
      <c r="B242" s="126" t="s">
        <v>70</v>
      </c>
      <c r="C242" s="128" t="s">
        <v>71</v>
      </c>
      <c r="D242" s="128" t="s">
        <v>72</v>
      </c>
      <c r="E242" s="19">
        <v>1</v>
      </c>
      <c r="F242" s="133" t="s">
        <v>465</v>
      </c>
      <c r="G242" s="66">
        <v>0</v>
      </c>
      <c r="H242" s="27">
        <v>1</v>
      </c>
      <c r="I242" s="27"/>
      <c r="J242" s="27"/>
      <c r="K242" s="136" t="s">
        <v>127</v>
      </c>
    </row>
    <row r="243" spans="8:11" ht="12.75">
      <c r="H243" s="343" t="s">
        <v>657</v>
      </c>
      <c r="I243" s="343"/>
      <c r="J243" s="343"/>
      <c r="K243" s="343"/>
    </row>
    <row r="244" ht="12">
      <c r="A244" s="1" t="s">
        <v>623</v>
      </c>
    </row>
    <row r="248" spans="1:2" ht="12">
      <c r="A248" s="286" t="s">
        <v>714</v>
      </c>
      <c r="B248" s="286"/>
    </row>
    <row r="249" spans="1:2" ht="12">
      <c r="A249" s="283" t="s">
        <v>715</v>
      </c>
      <c r="B249" s="283"/>
    </row>
  </sheetData>
  <sheetProtection/>
  <mergeCells count="182">
    <mergeCell ref="A249:B249"/>
    <mergeCell ref="K237:K238"/>
    <mergeCell ref="A239:A242"/>
    <mergeCell ref="B239:B240"/>
    <mergeCell ref="C239:C240"/>
    <mergeCell ref="H243:K243"/>
    <mergeCell ref="A248:B248"/>
    <mergeCell ref="K226:K227"/>
    <mergeCell ref="A228:A233"/>
    <mergeCell ref="B228:B231"/>
    <mergeCell ref="C228:C231"/>
    <mergeCell ref="A236:K236"/>
    <mergeCell ref="B237:B238"/>
    <mergeCell ref="C237:C238"/>
    <mergeCell ref="D237:D238"/>
    <mergeCell ref="E237:F237"/>
    <mergeCell ref="G237:J237"/>
    <mergeCell ref="K212:K213"/>
    <mergeCell ref="A214:A222"/>
    <mergeCell ref="B218:B219"/>
    <mergeCell ref="A225:K225"/>
    <mergeCell ref="A226:A227"/>
    <mergeCell ref="B226:B227"/>
    <mergeCell ref="C226:C227"/>
    <mergeCell ref="D226:D227"/>
    <mergeCell ref="E226:F226"/>
    <mergeCell ref="G226:J226"/>
    <mergeCell ref="K198:K199"/>
    <mergeCell ref="A200:A208"/>
    <mergeCell ref="B203:B204"/>
    <mergeCell ref="A210:K210"/>
    <mergeCell ref="A211:K211"/>
    <mergeCell ref="B212:B213"/>
    <mergeCell ref="C212:C213"/>
    <mergeCell ref="D212:D213"/>
    <mergeCell ref="E212:F212"/>
    <mergeCell ref="G212:J212"/>
    <mergeCell ref="C192:C193"/>
    <mergeCell ref="A194:A195"/>
    <mergeCell ref="A184:A192"/>
    <mergeCell ref="B192:B193"/>
    <mergeCell ref="A197:K197"/>
    <mergeCell ref="B198:B199"/>
    <mergeCell ref="C198:C199"/>
    <mergeCell ref="D198:D199"/>
    <mergeCell ref="E198:F198"/>
    <mergeCell ref="G198:J198"/>
    <mergeCell ref="A163:A173"/>
    <mergeCell ref="B166:B167"/>
    <mergeCell ref="C166:C167"/>
    <mergeCell ref="A174:A178"/>
    <mergeCell ref="A180:K180"/>
    <mergeCell ref="D182:D183"/>
    <mergeCell ref="E182:F182"/>
    <mergeCell ref="K182:K183"/>
    <mergeCell ref="G182:J182"/>
    <mergeCell ref="A181:K181"/>
    <mergeCell ref="B182:B183"/>
    <mergeCell ref="C182:C183"/>
    <mergeCell ref="B154:B155"/>
    <mergeCell ref="C154:C155"/>
    <mergeCell ref="D154:D155"/>
    <mergeCell ref="E154:F154"/>
    <mergeCell ref="K154:K155"/>
    <mergeCell ref="G154:J154"/>
    <mergeCell ref="A156:A162"/>
    <mergeCell ref="A152:K152"/>
    <mergeCell ref="A135:A145"/>
    <mergeCell ref="H135:H136"/>
    <mergeCell ref="I135:I136"/>
    <mergeCell ref="K135:K136"/>
    <mergeCell ref="A153:K153"/>
    <mergeCell ref="E139:E140"/>
    <mergeCell ref="G139:G140"/>
    <mergeCell ref="I139:I140"/>
    <mergeCell ref="K139:K140"/>
    <mergeCell ref="B141:B144"/>
    <mergeCell ref="A146:A151"/>
    <mergeCell ref="B146:B150"/>
    <mergeCell ref="H139:H140"/>
    <mergeCell ref="B139:B140"/>
    <mergeCell ref="C139:C140"/>
    <mergeCell ref="D139:D140"/>
    <mergeCell ref="B135:B136"/>
    <mergeCell ref="C135:C136"/>
    <mergeCell ref="D135:D136"/>
    <mergeCell ref="E135:E136"/>
    <mergeCell ref="G135:G136"/>
    <mergeCell ref="B137:B138"/>
    <mergeCell ref="A130:K130"/>
    <mergeCell ref="A131:K131"/>
    <mergeCell ref="A132:K132"/>
    <mergeCell ref="B133:B134"/>
    <mergeCell ref="C133:C134"/>
    <mergeCell ref="D133:D134"/>
    <mergeCell ref="E133:F133"/>
    <mergeCell ref="K133:K134"/>
    <mergeCell ref="G133:J133"/>
    <mergeCell ref="K103:K104"/>
    <mergeCell ref="A117:A129"/>
    <mergeCell ref="B117:B119"/>
    <mergeCell ref="C117:C119"/>
    <mergeCell ref="B125:B126"/>
    <mergeCell ref="A105:A111"/>
    <mergeCell ref="B105:B109"/>
    <mergeCell ref="C105:C108"/>
    <mergeCell ref="A113:K113"/>
    <mergeCell ref="A114:K114"/>
    <mergeCell ref="G115:J115"/>
    <mergeCell ref="B115:B116"/>
    <mergeCell ref="C115:C116"/>
    <mergeCell ref="D115:D116"/>
    <mergeCell ref="E115:F115"/>
    <mergeCell ref="K115:K116"/>
    <mergeCell ref="A91:A98"/>
    <mergeCell ref="B91:B93"/>
    <mergeCell ref="A99:A100"/>
    <mergeCell ref="A101:K101"/>
    <mergeCell ref="A102:K102"/>
    <mergeCell ref="B103:B104"/>
    <mergeCell ref="C103:C104"/>
    <mergeCell ref="D103:D104"/>
    <mergeCell ref="E103:F103"/>
    <mergeCell ref="G103:J103"/>
    <mergeCell ref="A81:A85"/>
    <mergeCell ref="A87:K87"/>
    <mergeCell ref="A88:K88"/>
    <mergeCell ref="B89:B90"/>
    <mergeCell ref="C89:C90"/>
    <mergeCell ref="D89:D90"/>
    <mergeCell ref="E89:F89"/>
    <mergeCell ref="K89:K90"/>
    <mergeCell ref="G89:J89"/>
    <mergeCell ref="A75:K75"/>
    <mergeCell ref="A76:K76"/>
    <mergeCell ref="A77:K78"/>
    <mergeCell ref="B79:B80"/>
    <mergeCell ref="C79:C80"/>
    <mergeCell ref="D79:D80"/>
    <mergeCell ref="E79:F79"/>
    <mergeCell ref="K79:K80"/>
    <mergeCell ref="G79:J79"/>
    <mergeCell ref="A57:A58"/>
    <mergeCell ref="B57:B58"/>
    <mergeCell ref="A61:A62"/>
    <mergeCell ref="A63:A64"/>
    <mergeCell ref="A66:A74"/>
    <mergeCell ref="B68:B69"/>
    <mergeCell ref="A48:A51"/>
    <mergeCell ref="A52:K52"/>
    <mergeCell ref="A53:K53"/>
    <mergeCell ref="A54:K54"/>
    <mergeCell ref="B55:B56"/>
    <mergeCell ref="C55:C56"/>
    <mergeCell ref="D55:D56"/>
    <mergeCell ref="E55:F55"/>
    <mergeCell ref="K55:K56"/>
    <mergeCell ref="G55:J55"/>
    <mergeCell ref="A22:A34"/>
    <mergeCell ref="B23:B24"/>
    <mergeCell ref="B26:B27"/>
    <mergeCell ref="B28:B32"/>
    <mergeCell ref="B33:B34"/>
    <mergeCell ref="A35:A47"/>
    <mergeCell ref="B36:B39"/>
    <mergeCell ref="B41:B42"/>
    <mergeCell ref="B43:B47"/>
    <mergeCell ref="A6:A21"/>
    <mergeCell ref="F6:F7"/>
    <mergeCell ref="B8:B12"/>
    <mergeCell ref="B13:B14"/>
    <mergeCell ref="B15:B16"/>
    <mergeCell ref="B17:B21"/>
    <mergeCell ref="A1:K1"/>
    <mergeCell ref="A2:K2"/>
    <mergeCell ref="A3:K3"/>
    <mergeCell ref="B4:B5"/>
    <mergeCell ref="C4:C5"/>
    <mergeCell ref="D4:D5"/>
    <mergeCell ref="E4:F4"/>
    <mergeCell ref="G4:J4"/>
    <mergeCell ref="K4:K5"/>
  </mergeCells>
  <printOptions/>
  <pageMargins left="0.2" right="0.2" top="0.25" bottom="0.25" header="0.3" footer="0.3"/>
  <pageSetup horizontalDpi="600" verticalDpi="600" orientation="landscape" paperSize="121" scale="70" r:id="rId3"/>
  <legacyDrawing r:id="rId2"/>
</worksheet>
</file>

<file path=xl/worksheets/sheet3.xml><?xml version="1.0" encoding="utf-8"?>
<worksheet xmlns="http://schemas.openxmlformats.org/spreadsheetml/2006/main" xmlns:r="http://schemas.openxmlformats.org/officeDocument/2006/relationships">
  <dimension ref="A1:O198"/>
  <sheetViews>
    <sheetView tabSelected="1" zoomScale="96" zoomScaleNormal="96" zoomScalePageLayoutView="0" workbookViewId="0" topLeftCell="A1">
      <selection activeCell="C2" sqref="C2:J2"/>
    </sheetView>
  </sheetViews>
  <sheetFormatPr defaultColWidth="11.421875" defaultRowHeight="15"/>
  <cols>
    <col min="1" max="1" width="21.8515625" style="209" customWidth="1"/>
    <col min="2" max="2" width="19.7109375" style="209" customWidth="1"/>
    <col min="3" max="3" width="32.140625" style="211" customWidth="1"/>
    <col min="4" max="4" width="20.140625" style="211" customWidth="1"/>
    <col min="5" max="6" width="7.28125" style="195" customWidth="1"/>
    <col min="7" max="7" width="7.28125" style="225" customWidth="1"/>
    <col min="8" max="8" width="40.421875" style="225" customWidth="1"/>
    <col min="9" max="9" width="19.57421875" style="195" customWidth="1"/>
    <col min="10" max="10" width="23.140625" style="209" customWidth="1"/>
    <col min="11" max="11" width="22.140625" style="216" customWidth="1"/>
    <col min="12" max="12" width="9.28125" style="209" customWidth="1"/>
    <col min="13" max="13" width="8.28125" style="209" customWidth="1"/>
    <col min="14" max="14" width="31.140625" style="209" customWidth="1"/>
    <col min="15" max="16384" width="11.421875" style="209" customWidth="1"/>
  </cols>
  <sheetData>
    <row r="1" spans="1:13" ht="33" customHeight="1">
      <c r="A1" s="404"/>
      <c r="B1" s="405"/>
      <c r="C1" s="391" t="s">
        <v>1115</v>
      </c>
      <c r="D1" s="391"/>
      <c r="E1" s="391"/>
      <c r="F1" s="391"/>
      <c r="G1" s="391"/>
      <c r="H1" s="391"/>
      <c r="I1" s="391"/>
      <c r="J1" s="391"/>
      <c r="K1" s="403" t="s">
        <v>1261</v>
      </c>
      <c r="L1" s="403"/>
      <c r="M1" s="403"/>
    </row>
    <row r="2" spans="1:13" ht="33" customHeight="1">
      <c r="A2" s="404"/>
      <c r="B2" s="405"/>
      <c r="C2" s="391" t="s">
        <v>1264</v>
      </c>
      <c r="D2" s="391"/>
      <c r="E2" s="391"/>
      <c r="F2" s="391"/>
      <c r="G2" s="391"/>
      <c r="H2" s="391"/>
      <c r="I2" s="391"/>
      <c r="J2" s="391"/>
      <c r="K2" s="403" t="s">
        <v>1262</v>
      </c>
      <c r="L2" s="403"/>
      <c r="M2" s="403"/>
    </row>
    <row r="3" spans="1:13" ht="39" customHeight="1">
      <c r="A3" s="406"/>
      <c r="B3" s="407"/>
      <c r="C3" s="391" t="s">
        <v>1265</v>
      </c>
      <c r="D3" s="391"/>
      <c r="E3" s="391"/>
      <c r="F3" s="391"/>
      <c r="G3" s="391"/>
      <c r="H3" s="391"/>
      <c r="I3" s="391"/>
      <c r="J3" s="391"/>
      <c r="K3" s="403" t="s">
        <v>1263</v>
      </c>
      <c r="L3" s="403"/>
      <c r="M3" s="403"/>
    </row>
    <row r="4" spans="1:13" ht="32.25" customHeight="1">
      <c r="A4" s="313" t="s">
        <v>1325</v>
      </c>
      <c r="B4" s="313"/>
      <c r="C4" s="313"/>
      <c r="D4" s="313"/>
      <c r="E4" s="313"/>
      <c r="F4" s="313"/>
      <c r="G4" s="313"/>
      <c r="H4" s="313"/>
      <c r="I4" s="313"/>
      <c r="J4" s="313"/>
      <c r="K4" s="313"/>
      <c r="L4" s="313"/>
      <c r="M4" s="313"/>
    </row>
    <row r="5" spans="1:13" ht="21" customHeight="1">
      <c r="A5" s="393" t="s">
        <v>1085</v>
      </c>
      <c r="B5" s="394"/>
      <c r="C5" s="394"/>
      <c r="D5" s="394"/>
      <c r="E5" s="394"/>
      <c r="F5" s="394"/>
      <c r="G5" s="394"/>
      <c r="H5" s="394"/>
      <c r="I5" s="394"/>
      <c r="J5" s="394"/>
      <c r="K5" s="394"/>
      <c r="L5" s="395"/>
      <c r="M5" s="395"/>
    </row>
    <row r="6" spans="1:13" ht="38.25" customHeight="1">
      <c r="A6" s="276" t="s">
        <v>1048</v>
      </c>
      <c r="B6" s="315"/>
      <c r="C6" s="315"/>
      <c r="D6" s="315"/>
      <c r="E6" s="315"/>
      <c r="F6" s="315"/>
      <c r="G6" s="315"/>
      <c r="H6" s="315"/>
      <c r="I6" s="315"/>
      <c r="J6" s="315"/>
      <c r="K6" s="315"/>
      <c r="L6" s="392"/>
      <c r="M6" s="392"/>
    </row>
    <row r="7" spans="1:13" ht="24.75" customHeight="1">
      <c r="A7" s="377" t="s">
        <v>1180</v>
      </c>
      <c r="B7" s="377" t="s">
        <v>860</v>
      </c>
      <c r="C7" s="377" t="s">
        <v>857</v>
      </c>
      <c r="D7" s="377" t="s">
        <v>858</v>
      </c>
      <c r="E7" s="377" t="s">
        <v>1046</v>
      </c>
      <c r="F7" s="377"/>
      <c r="G7" s="397" t="s">
        <v>1253</v>
      </c>
      <c r="H7" s="397"/>
      <c r="I7" s="377" t="s">
        <v>485</v>
      </c>
      <c r="J7" s="377" t="s">
        <v>1256</v>
      </c>
      <c r="K7" s="377"/>
      <c r="L7" s="377" t="s">
        <v>1257</v>
      </c>
      <c r="M7" s="377" t="s">
        <v>1258</v>
      </c>
    </row>
    <row r="8" spans="1:13" ht="35.25" customHeight="1">
      <c r="A8" s="377"/>
      <c r="B8" s="377"/>
      <c r="C8" s="377"/>
      <c r="D8" s="377"/>
      <c r="E8" s="203" t="s">
        <v>1118</v>
      </c>
      <c r="F8" s="203" t="s">
        <v>1119</v>
      </c>
      <c r="G8" s="220" t="s">
        <v>1254</v>
      </c>
      <c r="H8" s="220" t="s">
        <v>1255</v>
      </c>
      <c r="I8" s="377"/>
      <c r="J8" s="237" t="s">
        <v>1259</v>
      </c>
      <c r="K8" s="237" t="s">
        <v>1260</v>
      </c>
      <c r="L8" s="377"/>
      <c r="M8" s="377"/>
    </row>
    <row r="9" spans="1:13" ht="63" customHeight="1">
      <c r="A9" s="277" t="s">
        <v>963</v>
      </c>
      <c r="B9" s="229" t="s">
        <v>964</v>
      </c>
      <c r="C9" s="205" t="s">
        <v>1314</v>
      </c>
      <c r="D9" s="205" t="s">
        <v>965</v>
      </c>
      <c r="E9" s="231">
        <v>0</v>
      </c>
      <c r="F9" s="231">
        <v>1</v>
      </c>
      <c r="G9" s="271">
        <f>L191</f>
        <v>0.8787002908608543</v>
      </c>
      <c r="H9" s="268" t="s">
        <v>1324</v>
      </c>
      <c r="I9" s="229" t="s">
        <v>966</v>
      </c>
      <c r="J9" s="229" t="s">
        <v>1169</v>
      </c>
      <c r="K9" s="236" t="s">
        <v>1103</v>
      </c>
      <c r="L9" s="94"/>
      <c r="M9" s="94"/>
    </row>
    <row r="10" spans="1:13" ht="120.75" customHeight="1">
      <c r="A10" s="365"/>
      <c r="B10" s="229" t="s">
        <v>861</v>
      </c>
      <c r="C10" s="229" t="s">
        <v>1276</v>
      </c>
      <c r="D10" s="205" t="s">
        <v>1275</v>
      </c>
      <c r="E10" s="234">
        <v>0</v>
      </c>
      <c r="F10" s="206">
        <f>3/3</f>
        <v>1</v>
      </c>
      <c r="G10" s="16">
        <f>5/5</f>
        <v>1</v>
      </c>
      <c r="H10" s="204" t="s">
        <v>1304</v>
      </c>
      <c r="I10" s="205" t="s">
        <v>1037</v>
      </c>
      <c r="J10" s="229" t="s">
        <v>1169</v>
      </c>
      <c r="K10" s="236" t="s">
        <v>1103</v>
      </c>
      <c r="L10" s="425">
        <f>(G10+G11+G12+G13+G14+G15+G16+G17)/8</f>
        <v>1</v>
      </c>
      <c r="M10" s="410">
        <v>8</v>
      </c>
    </row>
    <row r="11" spans="1:13" ht="168">
      <c r="A11" s="365"/>
      <c r="B11" s="219" t="s">
        <v>1367</v>
      </c>
      <c r="C11" s="229" t="s">
        <v>1281</v>
      </c>
      <c r="D11" s="229" t="s">
        <v>1368</v>
      </c>
      <c r="E11" s="219">
        <v>0</v>
      </c>
      <c r="F11" s="235">
        <v>1</v>
      </c>
      <c r="G11" s="16">
        <v>1</v>
      </c>
      <c r="H11" s="204" t="s">
        <v>1326</v>
      </c>
      <c r="I11" s="219" t="s">
        <v>1279</v>
      </c>
      <c r="J11" s="219" t="s">
        <v>1280</v>
      </c>
      <c r="K11" s="236" t="s">
        <v>1103</v>
      </c>
      <c r="L11" s="411"/>
      <c r="M11" s="411"/>
    </row>
    <row r="12" spans="1:13" ht="357.75" customHeight="1">
      <c r="A12" s="366"/>
      <c r="B12" s="229" t="s">
        <v>1120</v>
      </c>
      <c r="C12" s="205" t="s">
        <v>1198</v>
      </c>
      <c r="D12" s="205" t="s">
        <v>967</v>
      </c>
      <c r="E12" s="230">
        <v>1</v>
      </c>
      <c r="F12" s="206">
        <f>7/7</f>
        <v>1</v>
      </c>
      <c r="G12" s="16">
        <v>1</v>
      </c>
      <c r="H12" s="149" t="s">
        <v>1327</v>
      </c>
      <c r="I12" s="229" t="s">
        <v>1038</v>
      </c>
      <c r="J12" s="229" t="s">
        <v>1169</v>
      </c>
      <c r="K12" s="236" t="s">
        <v>1103</v>
      </c>
      <c r="L12" s="411"/>
      <c r="M12" s="411"/>
    </row>
    <row r="13" spans="1:13" ht="108">
      <c r="A13" s="296" t="s">
        <v>995</v>
      </c>
      <c r="B13" s="296" t="s">
        <v>932</v>
      </c>
      <c r="C13" s="276" t="s">
        <v>939</v>
      </c>
      <c r="D13" s="229" t="s">
        <v>1277</v>
      </c>
      <c r="E13" s="234">
        <v>0</v>
      </c>
      <c r="F13" s="231">
        <f>12/12</f>
        <v>1</v>
      </c>
      <c r="G13" s="200">
        <v>1</v>
      </c>
      <c r="H13" s="204" t="s">
        <v>1328</v>
      </c>
      <c r="I13" s="205" t="s">
        <v>1036</v>
      </c>
      <c r="J13" s="229" t="s">
        <v>1169</v>
      </c>
      <c r="K13" s="236" t="s">
        <v>1103</v>
      </c>
      <c r="L13" s="411"/>
      <c r="M13" s="411"/>
    </row>
    <row r="14" spans="1:13" ht="72">
      <c r="A14" s="296"/>
      <c r="B14" s="296"/>
      <c r="C14" s="276"/>
      <c r="D14" s="229" t="s">
        <v>1305</v>
      </c>
      <c r="E14" s="234">
        <v>0</v>
      </c>
      <c r="F14" s="231">
        <f>6/6</f>
        <v>1</v>
      </c>
      <c r="G14" s="200">
        <f>7/7</f>
        <v>1</v>
      </c>
      <c r="H14" s="204" t="s">
        <v>1329</v>
      </c>
      <c r="I14" s="205" t="s">
        <v>1102</v>
      </c>
      <c r="J14" s="229" t="s">
        <v>1169</v>
      </c>
      <c r="K14" s="236" t="s">
        <v>1103</v>
      </c>
      <c r="L14" s="411"/>
      <c r="M14" s="411"/>
    </row>
    <row r="15" spans="1:13" ht="60" customHeight="1">
      <c r="A15" s="296"/>
      <c r="B15" s="296"/>
      <c r="C15" s="205" t="s">
        <v>968</v>
      </c>
      <c r="D15" s="205" t="s">
        <v>969</v>
      </c>
      <c r="E15" s="234">
        <v>0</v>
      </c>
      <c r="F15" s="206">
        <f>16/16</f>
        <v>1</v>
      </c>
      <c r="G15" s="16">
        <v>1</v>
      </c>
      <c r="H15" s="204" t="s">
        <v>1391</v>
      </c>
      <c r="I15" s="205" t="s">
        <v>863</v>
      </c>
      <c r="J15" s="229" t="s">
        <v>1169</v>
      </c>
      <c r="K15" s="236" t="s">
        <v>1103</v>
      </c>
      <c r="L15" s="411"/>
      <c r="M15" s="411"/>
    </row>
    <row r="16" spans="1:13" ht="75" customHeight="1">
      <c r="A16" s="296"/>
      <c r="B16" s="296"/>
      <c r="C16" s="205" t="s">
        <v>862</v>
      </c>
      <c r="D16" s="205" t="s">
        <v>960</v>
      </c>
      <c r="E16" s="234">
        <v>0</v>
      </c>
      <c r="F16" s="206">
        <f>14/14</f>
        <v>1</v>
      </c>
      <c r="G16" s="16">
        <v>1</v>
      </c>
      <c r="H16" s="204" t="s">
        <v>1330</v>
      </c>
      <c r="I16" s="205" t="s">
        <v>863</v>
      </c>
      <c r="J16" s="229" t="s">
        <v>1169</v>
      </c>
      <c r="K16" s="236" t="s">
        <v>1103</v>
      </c>
      <c r="L16" s="411"/>
      <c r="M16" s="411"/>
    </row>
    <row r="17" spans="1:13" ht="96">
      <c r="A17" s="296"/>
      <c r="B17" s="296"/>
      <c r="C17" s="205" t="s">
        <v>1185</v>
      </c>
      <c r="D17" s="205" t="s">
        <v>970</v>
      </c>
      <c r="E17" s="234">
        <v>0</v>
      </c>
      <c r="F17" s="206">
        <f>1/1</f>
        <v>1</v>
      </c>
      <c r="G17" s="16">
        <v>1</v>
      </c>
      <c r="H17" s="204" t="s">
        <v>1331</v>
      </c>
      <c r="I17" s="205" t="s">
        <v>1090</v>
      </c>
      <c r="J17" s="229" t="s">
        <v>1089</v>
      </c>
      <c r="K17" s="236" t="s">
        <v>1097</v>
      </c>
      <c r="L17" s="424"/>
      <c r="M17" s="424"/>
    </row>
    <row r="18" spans="1:13" ht="21" customHeight="1">
      <c r="A18" s="372" t="s">
        <v>1086</v>
      </c>
      <c r="B18" s="373"/>
      <c r="C18" s="373"/>
      <c r="D18" s="373"/>
      <c r="E18" s="373"/>
      <c r="F18" s="373"/>
      <c r="G18" s="373"/>
      <c r="H18" s="373"/>
      <c r="I18" s="373"/>
      <c r="J18" s="373"/>
      <c r="K18" s="373"/>
      <c r="L18" s="373"/>
      <c r="M18" s="374"/>
    </row>
    <row r="19" spans="1:13" ht="28.5" customHeight="1">
      <c r="A19" s="400" t="s">
        <v>1083</v>
      </c>
      <c r="B19" s="401"/>
      <c r="C19" s="401"/>
      <c r="D19" s="401"/>
      <c r="E19" s="401"/>
      <c r="F19" s="401"/>
      <c r="G19" s="401"/>
      <c r="H19" s="401"/>
      <c r="I19" s="401"/>
      <c r="J19" s="401"/>
      <c r="K19" s="401"/>
      <c r="L19" s="401"/>
      <c r="M19" s="402"/>
    </row>
    <row r="20" spans="1:13" ht="24.75" customHeight="1">
      <c r="A20" s="377" t="s">
        <v>859</v>
      </c>
      <c r="B20" s="377" t="s">
        <v>860</v>
      </c>
      <c r="C20" s="377" t="s">
        <v>857</v>
      </c>
      <c r="D20" s="377" t="s">
        <v>858</v>
      </c>
      <c r="E20" s="377" t="s">
        <v>1046</v>
      </c>
      <c r="F20" s="377"/>
      <c r="G20" s="397" t="s">
        <v>1253</v>
      </c>
      <c r="H20" s="397"/>
      <c r="I20" s="377" t="s">
        <v>485</v>
      </c>
      <c r="J20" s="384" t="s">
        <v>1116</v>
      </c>
      <c r="K20" s="413" t="s">
        <v>1117</v>
      </c>
      <c r="L20" s="377" t="s">
        <v>1257</v>
      </c>
      <c r="M20" s="377" t="s">
        <v>1258</v>
      </c>
    </row>
    <row r="21" spans="1:13" ht="35.25" customHeight="1">
      <c r="A21" s="377"/>
      <c r="B21" s="377"/>
      <c r="C21" s="377"/>
      <c r="D21" s="377"/>
      <c r="E21" s="203" t="s">
        <v>1118</v>
      </c>
      <c r="F21" s="203" t="s">
        <v>1119</v>
      </c>
      <c r="G21" s="220" t="s">
        <v>1254</v>
      </c>
      <c r="H21" s="220" t="s">
        <v>1255</v>
      </c>
      <c r="I21" s="377"/>
      <c r="J21" s="385"/>
      <c r="K21" s="414"/>
      <c r="L21" s="377"/>
      <c r="M21" s="377"/>
    </row>
    <row r="22" spans="1:13" ht="82.5" customHeight="1">
      <c r="A22" s="276" t="s">
        <v>971</v>
      </c>
      <c r="B22" s="276" t="s">
        <v>1122</v>
      </c>
      <c r="C22" s="205" t="s">
        <v>1199</v>
      </c>
      <c r="D22" s="205" t="s">
        <v>933</v>
      </c>
      <c r="E22" s="234">
        <v>0</v>
      </c>
      <c r="F22" s="231">
        <v>1</v>
      </c>
      <c r="G22" s="16">
        <v>1</v>
      </c>
      <c r="H22" s="255" t="s">
        <v>1336</v>
      </c>
      <c r="I22" s="205" t="s">
        <v>1104</v>
      </c>
      <c r="J22" s="229" t="s">
        <v>1195</v>
      </c>
      <c r="K22" s="236"/>
      <c r="L22" s="426">
        <f>(G22+G23+G24+G25+G26+G27)/6</f>
        <v>1</v>
      </c>
      <c r="M22" s="410">
        <v>6</v>
      </c>
    </row>
    <row r="23" spans="1:13" ht="81.75" customHeight="1">
      <c r="A23" s="276"/>
      <c r="B23" s="276"/>
      <c r="C23" s="205" t="s">
        <v>1121</v>
      </c>
      <c r="D23" s="205" t="s">
        <v>935</v>
      </c>
      <c r="E23" s="234">
        <v>0</v>
      </c>
      <c r="F23" s="206">
        <f>1/1</f>
        <v>1</v>
      </c>
      <c r="G23" s="16">
        <v>1</v>
      </c>
      <c r="H23" s="197" t="s">
        <v>1332</v>
      </c>
      <c r="I23" s="205" t="s">
        <v>934</v>
      </c>
      <c r="J23" s="229" t="s">
        <v>1195</v>
      </c>
      <c r="K23" s="236"/>
      <c r="L23" s="427"/>
      <c r="M23" s="411"/>
    </row>
    <row r="24" spans="1:13" ht="89.25" customHeight="1">
      <c r="A24" s="276"/>
      <c r="B24" s="276"/>
      <c r="C24" s="229" t="s">
        <v>1186</v>
      </c>
      <c r="D24" s="205" t="s">
        <v>1200</v>
      </c>
      <c r="E24" s="234">
        <v>0</v>
      </c>
      <c r="F24" s="231">
        <v>1</v>
      </c>
      <c r="G24" s="200">
        <v>1</v>
      </c>
      <c r="H24" s="197" t="s">
        <v>1278</v>
      </c>
      <c r="I24" s="205" t="s">
        <v>1187</v>
      </c>
      <c r="J24" s="229" t="s">
        <v>1195</v>
      </c>
      <c r="K24" s="236"/>
      <c r="L24" s="427"/>
      <c r="M24" s="411"/>
    </row>
    <row r="25" spans="1:13" ht="96.75" customHeight="1">
      <c r="A25" s="276"/>
      <c r="B25" s="276"/>
      <c r="C25" s="229" t="s">
        <v>1201</v>
      </c>
      <c r="D25" s="205" t="s">
        <v>1123</v>
      </c>
      <c r="E25" s="234">
        <v>0</v>
      </c>
      <c r="F25" s="231">
        <v>1</v>
      </c>
      <c r="G25" s="200">
        <v>1</v>
      </c>
      <c r="H25" s="197" t="s">
        <v>1282</v>
      </c>
      <c r="I25" s="205" t="s">
        <v>1202</v>
      </c>
      <c r="J25" s="229" t="s">
        <v>1171</v>
      </c>
      <c r="K25" s="236"/>
      <c r="L25" s="427"/>
      <c r="M25" s="411"/>
    </row>
    <row r="26" spans="1:13" ht="168">
      <c r="A26" s="276"/>
      <c r="B26" s="276"/>
      <c r="C26" s="229" t="s">
        <v>943</v>
      </c>
      <c r="D26" s="205" t="s">
        <v>1203</v>
      </c>
      <c r="E26" s="234">
        <v>0</v>
      </c>
      <c r="F26" s="231">
        <v>1</v>
      </c>
      <c r="G26" s="200">
        <v>1</v>
      </c>
      <c r="H26" s="204" t="s">
        <v>1333</v>
      </c>
      <c r="I26" s="205" t="s">
        <v>864</v>
      </c>
      <c r="J26" s="233" t="s">
        <v>1172</v>
      </c>
      <c r="K26" s="236"/>
      <c r="L26" s="427"/>
      <c r="M26" s="411"/>
    </row>
    <row r="27" spans="1:13" ht="129.75" customHeight="1">
      <c r="A27" s="276"/>
      <c r="B27" s="229" t="s">
        <v>959</v>
      </c>
      <c r="C27" s="205" t="s">
        <v>936</v>
      </c>
      <c r="D27" s="205" t="s">
        <v>972</v>
      </c>
      <c r="E27" s="231">
        <v>0</v>
      </c>
      <c r="F27" s="231">
        <v>1</v>
      </c>
      <c r="G27" s="200">
        <v>1</v>
      </c>
      <c r="H27" s="204" t="s">
        <v>1334</v>
      </c>
      <c r="I27" s="205" t="s">
        <v>1173</v>
      </c>
      <c r="J27" s="229" t="s">
        <v>1195</v>
      </c>
      <c r="K27" s="236"/>
      <c r="L27" s="428"/>
      <c r="M27" s="424"/>
    </row>
    <row r="28" spans="1:13" ht="27.75" customHeight="1">
      <c r="A28" s="372" t="s">
        <v>1040</v>
      </c>
      <c r="B28" s="373"/>
      <c r="C28" s="373"/>
      <c r="D28" s="373"/>
      <c r="E28" s="373"/>
      <c r="F28" s="373"/>
      <c r="G28" s="373"/>
      <c r="H28" s="373"/>
      <c r="I28" s="373"/>
      <c r="J28" s="373"/>
      <c r="K28" s="373"/>
      <c r="L28" s="373"/>
      <c r="M28" s="374"/>
    </row>
    <row r="29" spans="1:13" s="212" customFormat="1" ht="30" customHeight="1">
      <c r="A29" s="362" t="s">
        <v>1049</v>
      </c>
      <c r="B29" s="363"/>
      <c r="C29" s="363"/>
      <c r="D29" s="363"/>
      <c r="E29" s="363"/>
      <c r="F29" s="363"/>
      <c r="G29" s="363"/>
      <c r="H29" s="363"/>
      <c r="I29" s="363"/>
      <c r="J29" s="363"/>
      <c r="K29" s="363"/>
      <c r="L29" s="363"/>
      <c r="M29" s="364"/>
    </row>
    <row r="30" spans="1:13" ht="24.75" customHeight="1">
      <c r="A30" s="338" t="s">
        <v>859</v>
      </c>
      <c r="B30" s="377" t="s">
        <v>860</v>
      </c>
      <c r="C30" s="377" t="s">
        <v>857</v>
      </c>
      <c r="D30" s="377" t="s">
        <v>858</v>
      </c>
      <c r="E30" s="377" t="s">
        <v>1046</v>
      </c>
      <c r="F30" s="377"/>
      <c r="G30" s="397" t="s">
        <v>1253</v>
      </c>
      <c r="H30" s="397"/>
      <c r="I30" s="377" t="s">
        <v>485</v>
      </c>
      <c r="J30" s="384" t="s">
        <v>1116</v>
      </c>
      <c r="K30" s="413" t="s">
        <v>1117</v>
      </c>
      <c r="L30" s="377" t="s">
        <v>1257</v>
      </c>
      <c r="M30" s="377" t="s">
        <v>1258</v>
      </c>
    </row>
    <row r="31" spans="1:13" ht="35.25" customHeight="1">
      <c r="A31" s="338"/>
      <c r="B31" s="377"/>
      <c r="C31" s="377"/>
      <c r="D31" s="377"/>
      <c r="E31" s="203" t="s">
        <v>1118</v>
      </c>
      <c r="F31" s="203" t="s">
        <v>1119</v>
      </c>
      <c r="G31" s="220" t="s">
        <v>1254</v>
      </c>
      <c r="H31" s="220" t="s">
        <v>1255</v>
      </c>
      <c r="I31" s="377"/>
      <c r="J31" s="385"/>
      <c r="K31" s="414"/>
      <c r="L31" s="377"/>
      <c r="M31" s="377"/>
    </row>
    <row r="32" spans="1:13" s="215" customFormat="1" ht="87.75" customHeight="1">
      <c r="A32" s="386" t="s">
        <v>1108</v>
      </c>
      <c r="B32" s="210" t="s">
        <v>973</v>
      </c>
      <c r="C32" s="210" t="s">
        <v>974</v>
      </c>
      <c r="D32" s="205" t="s">
        <v>975</v>
      </c>
      <c r="E32" s="206">
        <v>0.1</v>
      </c>
      <c r="F32" s="206">
        <v>1</v>
      </c>
      <c r="G32" s="223">
        <v>0</v>
      </c>
      <c r="H32" s="197" t="s">
        <v>1315</v>
      </c>
      <c r="I32" s="229" t="s">
        <v>976</v>
      </c>
      <c r="J32" s="233" t="s">
        <v>1124</v>
      </c>
      <c r="K32" s="276" t="s">
        <v>1103</v>
      </c>
      <c r="L32" s="429">
        <f>(G32+G33+G34+G35+G36+G37+G38+G39+G40+G41+G42+G43+G44+G45+G46+G47+G48)/17</f>
        <v>0.8980748738313892</v>
      </c>
      <c r="M32" s="432">
        <v>17</v>
      </c>
    </row>
    <row r="33" spans="1:13" s="215" customFormat="1" ht="92.25" customHeight="1">
      <c r="A33" s="365"/>
      <c r="B33" s="210" t="s">
        <v>977</v>
      </c>
      <c r="C33" s="210" t="s">
        <v>1125</v>
      </c>
      <c r="D33" s="205" t="s">
        <v>978</v>
      </c>
      <c r="E33" s="230">
        <v>2</v>
      </c>
      <c r="F33" s="206">
        <v>1</v>
      </c>
      <c r="G33" s="16">
        <v>1</v>
      </c>
      <c r="H33" s="197" t="s">
        <v>1266</v>
      </c>
      <c r="I33" s="229" t="s">
        <v>865</v>
      </c>
      <c r="J33" s="233" t="s">
        <v>1066</v>
      </c>
      <c r="K33" s="276"/>
      <c r="L33" s="430"/>
      <c r="M33" s="433"/>
    </row>
    <row r="34" spans="1:13" ht="106.5" customHeight="1">
      <c r="A34" s="365"/>
      <c r="B34" s="205" t="s">
        <v>1188</v>
      </c>
      <c r="C34" s="205" t="s">
        <v>1098</v>
      </c>
      <c r="D34" s="205" t="s">
        <v>1099</v>
      </c>
      <c r="E34" s="230">
        <v>586</v>
      </c>
      <c r="F34" s="230">
        <v>790</v>
      </c>
      <c r="G34" s="221">
        <f>651/790</f>
        <v>0.8240506329113924</v>
      </c>
      <c r="H34" s="222" t="s">
        <v>1392</v>
      </c>
      <c r="I34" s="229" t="s">
        <v>865</v>
      </c>
      <c r="J34" s="233" t="s">
        <v>1066</v>
      </c>
      <c r="K34" s="276"/>
      <c r="L34" s="430"/>
      <c r="M34" s="433"/>
    </row>
    <row r="35" spans="1:13" ht="88.5" customHeight="1">
      <c r="A35" s="365"/>
      <c r="B35" s="276" t="s">
        <v>352</v>
      </c>
      <c r="C35" s="205" t="s">
        <v>1041</v>
      </c>
      <c r="D35" s="205" t="s">
        <v>1042</v>
      </c>
      <c r="E35" s="230">
        <v>0</v>
      </c>
      <c r="F35" s="206">
        <f>60/60</f>
        <v>1</v>
      </c>
      <c r="G35" s="160">
        <v>1</v>
      </c>
      <c r="H35" s="260" t="s">
        <v>1356</v>
      </c>
      <c r="I35" s="229" t="s">
        <v>793</v>
      </c>
      <c r="J35" s="229" t="s">
        <v>1168</v>
      </c>
      <c r="K35" s="276"/>
      <c r="L35" s="430"/>
      <c r="M35" s="433"/>
    </row>
    <row r="36" spans="1:13" ht="258.75" customHeight="1">
      <c r="A36" s="366"/>
      <c r="B36" s="276"/>
      <c r="C36" s="205" t="s">
        <v>866</v>
      </c>
      <c r="D36" s="205" t="s">
        <v>956</v>
      </c>
      <c r="E36" s="217">
        <v>0.67</v>
      </c>
      <c r="F36" s="206">
        <v>0.7</v>
      </c>
      <c r="G36" s="82">
        <v>0.65</v>
      </c>
      <c r="H36" s="259" t="s">
        <v>1357</v>
      </c>
      <c r="I36" s="229" t="s">
        <v>867</v>
      </c>
      <c r="J36" s="229" t="s">
        <v>1171</v>
      </c>
      <c r="K36" s="276"/>
      <c r="L36" s="430"/>
      <c r="M36" s="433"/>
    </row>
    <row r="37" spans="1:13" ht="95.25" customHeight="1">
      <c r="A37" s="419" t="s">
        <v>995</v>
      </c>
      <c r="B37" s="205" t="s">
        <v>1250</v>
      </c>
      <c r="C37" s="205" t="s">
        <v>979</v>
      </c>
      <c r="D37" s="229" t="s">
        <v>1182</v>
      </c>
      <c r="E37" s="230">
        <v>1244</v>
      </c>
      <c r="F37" s="230">
        <v>1500</v>
      </c>
      <c r="G37" s="221">
        <f>1349/1500</f>
        <v>0.8993333333333333</v>
      </c>
      <c r="H37" s="197" t="s">
        <v>1335</v>
      </c>
      <c r="I37" s="229" t="s">
        <v>865</v>
      </c>
      <c r="J37" s="239" t="s">
        <v>1066</v>
      </c>
      <c r="K37" s="276"/>
      <c r="L37" s="430"/>
      <c r="M37" s="433"/>
    </row>
    <row r="38" spans="1:13" ht="126.75" customHeight="1">
      <c r="A38" s="365"/>
      <c r="B38" s="276" t="s">
        <v>352</v>
      </c>
      <c r="C38" s="205" t="s">
        <v>1041</v>
      </c>
      <c r="D38" s="205" t="s">
        <v>1100</v>
      </c>
      <c r="E38" s="234">
        <v>0</v>
      </c>
      <c r="F38" s="206">
        <f>72/72</f>
        <v>1</v>
      </c>
      <c r="G38" s="206">
        <f>73/72</f>
        <v>1.0138888888888888</v>
      </c>
      <c r="H38" s="268" t="s">
        <v>1369</v>
      </c>
      <c r="I38" s="229" t="s">
        <v>57</v>
      </c>
      <c r="J38" s="229" t="s">
        <v>1168</v>
      </c>
      <c r="K38" s="276"/>
      <c r="L38" s="430"/>
      <c r="M38" s="433"/>
    </row>
    <row r="39" spans="1:13" ht="243.75" customHeight="1">
      <c r="A39" s="365"/>
      <c r="B39" s="276"/>
      <c r="C39" s="205" t="s">
        <v>980</v>
      </c>
      <c r="D39" s="229" t="s">
        <v>981</v>
      </c>
      <c r="E39" s="206">
        <v>0.59</v>
      </c>
      <c r="F39" s="206">
        <v>0.6</v>
      </c>
      <c r="G39" s="271">
        <v>0.88</v>
      </c>
      <c r="H39" s="270" t="s">
        <v>1370</v>
      </c>
      <c r="I39" s="229" t="s">
        <v>57</v>
      </c>
      <c r="J39" s="229" t="s">
        <v>1168</v>
      </c>
      <c r="K39" s="276"/>
      <c r="L39" s="430"/>
      <c r="M39" s="433"/>
    </row>
    <row r="40" spans="1:13" ht="169.5" customHeight="1">
      <c r="A40" s="365"/>
      <c r="B40" s="213" t="s">
        <v>868</v>
      </c>
      <c r="C40" s="229" t="s">
        <v>1039</v>
      </c>
      <c r="D40" s="229" t="s">
        <v>982</v>
      </c>
      <c r="E40" s="234">
        <v>0</v>
      </c>
      <c r="F40" s="206">
        <v>1</v>
      </c>
      <c r="G40" s="206">
        <v>1</v>
      </c>
      <c r="H40" s="268" t="s">
        <v>1371</v>
      </c>
      <c r="I40" s="229" t="s">
        <v>103</v>
      </c>
      <c r="J40" s="233" t="s">
        <v>1174</v>
      </c>
      <c r="K40" s="276"/>
      <c r="L40" s="430"/>
      <c r="M40" s="433"/>
    </row>
    <row r="41" spans="1:13" ht="96">
      <c r="A41" s="387" t="s">
        <v>995</v>
      </c>
      <c r="B41" s="277" t="s">
        <v>868</v>
      </c>
      <c r="C41" s="229" t="s">
        <v>983</v>
      </c>
      <c r="D41" s="229" t="s">
        <v>984</v>
      </c>
      <c r="E41" s="234">
        <v>0</v>
      </c>
      <c r="F41" s="206">
        <v>0.9</v>
      </c>
      <c r="G41" s="206">
        <v>1.04</v>
      </c>
      <c r="H41" s="268" t="s">
        <v>1372</v>
      </c>
      <c r="I41" s="229" t="s">
        <v>985</v>
      </c>
      <c r="J41" s="233" t="s">
        <v>1174</v>
      </c>
      <c r="K41" s="276"/>
      <c r="L41" s="430"/>
      <c r="M41" s="433"/>
    </row>
    <row r="42" spans="1:13" ht="261.75" customHeight="1">
      <c r="A42" s="365"/>
      <c r="B42" s="365"/>
      <c r="C42" s="276" t="s">
        <v>986</v>
      </c>
      <c r="D42" s="229" t="s">
        <v>1043</v>
      </c>
      <c r="E42" s="234">
        <v>0</v>
      </c>
      <c r="F42" s="206">
        <v>1</v>
      </c>
      <c r="G42" s="16">
        <v>1</v>
      </c>
      <c r="H42" s="204" t="s">
        <v>1393</v>
      </c>
      <c r="I42" s="229" t="s">
        <v>987</v>
      </c>
      <c r="J42" s="233" t="s">
        <v>1066</v>
      </c>
      <c r="K42" s="276"/>
      <c r="L42" s="430"/>
      <c r="M42" s="433"/>
    </row>
    <row r="43" spans="1:13" ht="96">
      <c r="A43" s="365"/>
      <c r="B43" s="365"/>
      <c r="C43" s="276"/>
      <c r="D43" s="205" t="s">
        <v>988</v>
      </c>
      <c r="E43" s="234">
        <v>0</v>
      </c>
      <c r="F43" s="231">
        <v>0.7</v>
      </c>
      <c r="G43" s="200">
        <v>0.96</v>
      </c>
      <c r="H43" s="149" t="s">
        <v>1394</v>
      </c>
      <c r="I43" s="229" t="s">
        <v>987</v>
      </c>
      <c r="J43" s="233" t="s">
        <v>1066</v>
      </c>
      <c r="K43" s="276"/>
      <c r="L43" s="430"/>
      <c r="M43" s="433"/>
    </row>
    <row r="44" spans="1:13" ht="103.5" customHeight="1">
      <c r="A44" s="365"/>
      <c r="B44" s="366"/>
      <c r="C44" s="205" t="s">
        <v>1059</v>
      </c>
      <c r="D44" s="205" t="s">
        <v>989</v>
      </c>
      <c r="E44" s="230">
        <v>0</v>
      </c>
      <c r="F44" s="206">
        <v>1</v>
      </c>
      <c r="G44" s="16">
        <v>1</v>
      </c>
      <c r="H44" s="204" t="s">
        <v>1395</v>
      </c>
      <c r="I44" s="229" t="s">
        <v>990</v>
      </c>
      <c r="J44" s="233" t="s">
        <v>1066</v>
      </c>
      <c r="K44" s="276"/>
      <c r="L44" s="430"/>
      <c r="M44" s="433"/>
    </row>
    <row r="45" spans="1:13" ht="120">
      <c r="A45" s="365"/>
      <c r="B45" s="205" t="s">
        <v>61</v>
      </c>
      <c r="C45" s="205" t="s">
        <v>1247</v>
      </c>
      <c r="D45" s="205" t="s">
        <v>1204</v>
      </c>
      <c r="E45" s="230">
        <v>0</v>
      </c>
      <c r="F45" s="206">
        <v>1</v>
      </c>
      <c r="G45" s="206">
        <v>1</v>
      </c>
      <c r="H45" s="268" t="s">
        <v>1373</v>
      </c>
      <c r="I45" s="229" t="s">
        <v>926</v>
      </c>
      <c r="J45" s="233" t="s">
        <v>1088</v>
      </c>
      <c r="K45" s="276"/>
      <c r="L45" s="430"/>
      <c r="M45" s="433"/>
    </row>
    <row r="46" spans="1:13" ht="93.75" customHeight="1">
      <c r="A46" s="366"/>
      <c r="B46" s="205" t="s">
        <v>1205</v>
      </c>
      <c r="C46" s="205" t="s">
        <v>869</v>
      </c>
      <c r="D46" s="205" t="s">
        <v>962</v>
      </c>
      <c r="E46" s="230">
        <v>0</v>
      </c>
      <c r="F46" s="206">
        <v>1</v>
      </c>
      <c r="G46" s="206">
        <v>1</v>
      </c>
      <c r="H46" s="268" t="s">
        <v>1374</v>
      </c>
      <c r="I46" s="229" t="s">
        <v>991</v>
      </c>
      <c r="J46" s="233" t="s">
        <v>1088</v>
      </c>
      <c r="K46" s="276"/>
      <c r="L46" s="430"/>
      <c r="M46" s="433"/>
    </row>
    <row r="47" spans="1:13" ht="84.75" customHeight="1">
      <c r="A47" s="276" t="s">
        <v>992</v>
      </c>
      <c r="B47" s="276" t="s">
        <v>993</v>
      </c>
      <c r="C47" s="229" t="s">
        <v>1127</v>
      </c>
      <c r="D47" s="205" t="s">
        <v>945</v>
      </c>
      <c r="E47" s="234">
        <v>0</v>
      </c>
      <c r="F47" s="231">
        <v>1</v>
      </c>
      <c r="G47" s="16">
        <v>1</v>
      </c>
      <c r="H47" s="268" t="s">
        <v>1375</v>
      </c>
      <c r="I47" s="229" t="s">
        <v>69</v>
      </c>
      <c r="J47" s="233" t="s">
        <v>1175</v>
      </c>
      <c r="K47" s="276"/>
      <c r="L47" s="430"/>
      <c r="M47" s="433"/>
    </row>
    <row r="48" spans="1:13" ht="135.75" customHeight="1">
      <c r="A48" s="276"/>
      <c r="B48" s="276"/>
      <c r="C48" s="229" t="s">
        <v>1181</v>
      </c>
      <c r="D48" s="229" t="s">
        <v>937</v>
      </c>
      <c r="E48" s="230">
        <v>0</v>
      </c>
      <c r="F48" s="206">
        <v>1</v>
      </c>
      <c r="G48" s="16">
        <v>1</v>
      </c>
      <c r="H48" s="204" t="s">
        <v>1292</v>
      </c>
      <c r="I48" s="229" t="s">
        <v>69</v>
      </c>
      <c r="J48" s="229" t="s">
        <v>1091</v>
      </c>
      <c r="K48" s="276"/>
      <c r="L48" s="431"/>
      <c r="M48" s="434"/>
    </row>
    <row r="49" spans="1:13" ht="30.75" customHeight="1">
      <c r="A49" s="372" t="s">
        <v>994</v>
      </c>
      <c r="B49" s="373"/>
      <c r="C49" s="373"/>
      <c r="D49" s="373"/>
      <c r="E49" s="373"/>
      <c r="F49" s="373"/>
      <c r="G49" s="373"/>
      <c r="H49" s="373"/>
      <c r="I49" s="373"/>
      <c r="J49" s="373"/>
      <c r="K49" s="373"/>
      <c r="L49" s="373"/>
      <c r="M49" s="374"/>
    </row>
    <row r="50" spans="1:13" ht="30.75" customHeight="1">
      <c r="A50" s="362" t="s">
        <v>1050</v>
      </c>
      <c r="B50" s="363"/>
      <c r="C50" s="363"/>
      <c r="D50" s="363"/>
      <c r="E50" s="363"/>
      <c r="F50" s="363"/>
      <c r="G50" s="363"/>
      <c r="H50" s="363"/>
      <c r="I50" s="363"/>
      <c r="J50" s="363"/>
      <c r="K50" s="363"/>
      <c r="L50" s="363"/>
      <c r="M50" s="364"/>
    </row>
    <row r="51" spans="1:13" ht="24.75" customHeight="1">
      <c r="A51" s="377" t="s">
        <v>859</v>
      </c>
      <c r="B51" s="377" t="s">
        <v>860</v>
      </c>
      <c r="C51" s="377" t="s">
        <v>857</v>
      </c>
      <c r="D51" s="377" t="s">
        <v>858</v>
      </c>
      <c r="E51" s="377" t="s">
        <v>1046</v>
      </c>
      <c r="F51" s="377"/>
      <c r="G51" s="397" t="s">
        <v>1253</v>
      </c>
      <c r="H51" s="397"/>
      <c r="I51" s="377" t="s">
        <v>485</v>
      </c>
      <c r="J51" s="384" t="s">
        <v>1116</v>
      </c>
      <c r="K51" s="413" t="s">
        <v>1117</v>
      </c>
      <c r="L51" s="377" t="s">
        <v>1257</v>
      </c>
      <c r="M51" s="377" t="s">
        <v>1258</v>
      </c>
    </row>
    <row r="52" spans="1:13" ht="35.25" customHeight="1">
      <c r="A52" s="377"/>
      <c r="B52" s="377"/>
      <c r="C52" s="377"/>
      <c r="D52" s="377"/>
      <c r="E52" s="203" t="s">
        <v>1118</v>
      </c>
      <c r="F52" s="203" t="s">
        <v>1119</v>
      </c>
      <c r="G52" s="220" t="s">
        <v>1254</v>
      </c>
      <c r="H52" s="220" t="s">
        <v>1255</v>
      </c>
      <c r="I52" s="377"/>
      <c r="J52" s="385"/>
      <c r="K52" s="414"/>
      <c r="L52" s="377"/>
      <c r="M52" s="377"/>
    </row>
    <row r="53" spans="1:13" s="201" customFormat="1" ht="95.25" customHeight="1">
      <c r="A53" s="276" t="s">
        <v>995</v>
      </c>
      <c r="B53" s="276" t="s">
        <v>870</v>
      </c>
      <c r="C53" s="197" t="s">
        <v>940</v>
      </c>
      <c r="D53" s="197" t="s">
        <v>212</v>
      </c>
      <c r="E53" s="196">
        <v>0</v>
      </c>
      <c r="F53" s="16">
        <v>1</v>
      </c>
      <c r="G53" s="206">
        <v>0.7</v>
      </c>
      <c r="H53" s="268" t="s">
        <v>1363</v>
      </c>
      <c r="I53" s="204" t="s">
        <v>213</v>
      </c>
      <c r="J53" s="229" t="s">
        <v>1129</v>
      </c>
      <c r="K53" s="388" t="s">
        <v>1103</v>
      </c>
      <c r="L53" s="435">
        <f>(G53+G54+G55+G56+G57+G58+G59+G60+G61+G62)/10</f>
        <v>0.799</v>
      </c>
      <c r="M53" s="410">
        <v>10</v>
      </c>
    </row>
    <row r="54" spans="1:13" s="201" customFormat="1" ht="95.25" customHeight="1">
      <c r="A54" s="276"/>
      <c r="B54" s="276"/>
      <c r="C54" s="197" t="s">
        <v>1128</v>
      </c>
      <c r="D54" s="197" t="s">
        <v>212</v>
      </c>
      <c r="E54" s="196">
        <v>0</v>
      </c>
      <c r="F54" s="16">
        <v>1</v>
      </c>
      <c r="G54" s="16">
        <v>0</v>
      </c>
      <c r="H54" s="204" t="s">
        <v>1284</v>
      </c>
      <c r="I54" s="204" t="s">
        <v>213</v>
      </c>
      <c r="J54" s="229" t="s">
        <v>1129</v>
      </c>
      <c r="K54" s="389"/>
      <c r="L54" s="436"/>
      <c r="M54" s="411"/>
    </row>
    <row r="55" spans="1:13" s="201" customFormat="1" ht="168" customHeight="1">
      <c r="A55" s="276"/>
      <c r="B55" s="315"/>
      <c r="C55" s="197" t="s">
        <v>1189</v>
      </c>
      <c r="D55" s="197" t="s">
        <v>212</v>
      </c>
      <c r="E55" s="196">
        <v>0</v>
      </c>
      <c r="F55" s="16">
        <v>1</v>
      </c>
      <c r="G55" s="206">
        <v>0.77</v>
      </c>
      <c r="H55" s="268" t="s">
        <v>1364</v>
      </c>
      <c r="I55" s="204" t="s">
        <v>213</v>
      </c>
      <c r="J55" s="229" t="s">
        <v>1129</v>
      </c>
      <c r="K55" s="389"/>
      <c r="L55" s="436"/>
      <c r="M55" s="411"/>
    </row>
    <row r="56" spans="1:13" s="201" customFormat="1" ht="89.25" customHeight="1">
      <c r="A56" s="276" t="s">
        <v>996</v>
      </c>
      <c r="B56" s="205" t="s">
        <v>871</v>
      </c>
      <c r="C56" s="197" t="s">
        <v>872</v>
      </c>
      <c r="D56" s="197" t="s">
        <v>212</v>
      </c>
      <c r="E56" s="196">
        <v>0</v>
      </c>
      <c r="F56" s="16">
        <v>1</v>
      </c>
      <c r="G56" s="206">
        <v>0.76</v>
      </c>
      <c r="H56" s="268" t="s">
        <v>1365</v>
      </c>
      <c r="I56" s="204" t="s">
        <v>213</v>
      </c>
      <c r="J56" s="233" t="s">
        <v>1129</v>
      </c>
      <c r="K56" s="389"/>
      <c r="L56" s="436"/>
      <c r="M56" s="411"/>
    </row>
    <row r="57" spans="1:13" s="201" customFormat="1" ht="77.25" customHeight="1">
      <c r="A57" s="276"/>
      <c r="B57" s="229" t="s">
        <v>1206</v>
      </c>
      <c r="C57" s="197" t="s">
        <v>1207</v>
      </c>
      <c r="D57" s="197" t="s">
        <v>222</v>
      </c>
      <c r="E57" s="196">
        <v>0</v>
      </c>
      <c r="F57" s="16">
        <v>1</v>
      </c>
      <c r="G57" s="206">
        <v>0.76</v>
      </c>
      <c r="H57" s="268" t="s">
        <v>1396</v>
      </c>
      <c r="I57" s="204" t="s">
        <v>223</v>
      </c>
      <c r="J57" s="233" t="s">
        <v>1129</v>
      </c>
      <c r="K57" s="389"/>
      <c r="L57" s="436"/>
      <c r="M57" s="411"/>
    </row>
    <row r="58" spans="1:13" s="201" customFormat="1" ht="70.5" customHeight="1">
      <c r="A58" s="276"/>
      <c r="B58" s="229" t="s">
        <v>1130</v>
      </c>
      <c r="C58" s="229" t="s">
        <v>1131</v>
      </c>
      <c r="D58" s="229" t="s">
        <v>957</v>
      </c>
      <c r="E58" s="198">
        <v>1</v>
      </c>
      <c r="F58" s="206">
        <f>1/1</f>
        <v>1</v>
      </c>
      <c r="G58" s="16">
        <v>1</v>
      </c>
      <c r="H58" s="204" t="s">
        <v>1283</v>
      </c>
      <c r="I58" s="229" t="s">
        <v>411</v>
      </c>
      <c r="J58" s="233" t="s">
        <v>1176</v>
      </c>
      <c r="K58" s="389"/>
      <c r="L58" s="436"/>
      <c r="M58" s="411"/>
    </row>
    <row r="59" spans="1:13" ht="122.25" customHeight="1">
      <c r="A59" s="276"/>
      <c r="B59" s="205" t="s">
        <v>873</v>
      </c>
      <c r="C59" s="229" t="s">
        <v>225</v>
      </c>
      <c r="D59" s="229" t="s">
        <v>944</v>
      </c>
      <c r="E59" s="198">
        <v>0.1</v>
      </c>
      <c r="F59" s="206">
        <v>1</v>
      </c>
      <c r="G59" s="16">
        <v>1</v>
      </c>
      <c r="H59" s="204" t="s">
        <v>1366</v>
      </c>
      <c r="I59" s="229" t="s">
        <v>1252</v>
      </c>
      <c r="J59" s="233" t="s">
        <v>1132</v>
      </c>
      <c r="K59" s="389"/>
      <c r="L59" s="436"/>
      <c r="M59" s="411"/>
    </row>
    <row r="60" spans="1:13" ht="99.75" customHeight="1">
      <c r="A60" s="276"/>
      <c r="B60" s="229" t="s">
        <v>228</v>
      </c>
      <c r="C60" s="205" t="s">
        <v>1208</v>
      </c>
      <c r="D60" s="205" t="s">
        <v>874</v>
      </c>
      <c r="E60" s="198">
        <v>0</v>
      </c>
      <c r="F60" s="206">
        <f>24/24</f>
        <v>1</v>
      </c>
      <c r="G60" s="16">
        <v>1</v>
      </c>
      <c r="H60" s="204" t="s">
        <v>1299</v>
      </c>
      <c r="I60" s="229" t="s">
        <v>875</v>
      </c>
      <c r="J60" s="233" t="s">
        <v>1132</v>
      </c>
      <c r="K60" s="389"/>
      <c r="L60" s="436"/>
      <c r="M60" s="411"/>
    </row>
    <row r="61" spans="1:13" ht="77.25" customHeight="1">
      <c r="A61" s="315"/>
      <c r="B61" s="276" t="s">
        <v>993</v>
      </c>
      <c r="C61" s="229" t="s">
        <v>943</v>
      </c>
      <c r="D61" s="205" t="s">
        <v>945</v>
      </c>
      <c r="E61" s="234">
        <v>0</v>
      </c>
      <c r="F61" s="231">
        <v>1</v>
      </c>
      <c r="G61" s="200">
        <v>1</v>
      </c>
      <c r="H61" s="204" t="s">
        <v>1291</v>
      </c>
      <c r="I61" s="229" t="s">
        <v>69</v>
      </c>
      <c r="J61" s="229" t="s">
        <v>1133</v>
      </c>
      <c r="K61" s="389"/>
      <c r="L61" s="436"/>
      <c r="M61" s="411"/>
    </row>
    <row r="62" spans="1:13" ht="142.5" customHeight="1">
      <c r="A62" s="315"/>
      <c r="B62" s="276"/>
      <c r="C62" s="229" t="s">
        <v>1214</v>
      </c>
      <c r="D62" s="229" t="s">
        <v>937</v>
      </c>
      <c r="E62" s="230">
        <v>0</v>
      </c>
      <c r="F62" s="206">
        <v>1</v>
      </c>
      <c r="G62" s="16">
        <v>1</v>
      </c>
      <c r="H62" s="204" t="s">
        <v>1293</v>
      </c>
      <c r="I62" s="229" t="s">
        <v>69</v>
      </c>
      <c r="J62" s="229" t="s">
        <v>1095</v>
      </c>
      <c r="K62" s="390"/>
      <c r="L62" s="437"/>
      <c r="M62" s="424"/>
    </row>
    <row r="63" spans="1:13" ht="30" customHeight="1">
      <c r="A63" s="372" t="s">
        <v>998</v>
      </c>
      <c r="B63" s="373"/>
      <c r="C63" s="373"/>
      <c r="D63" s="373"/>
      <c r="E63" s="373"/>
      <c r="F63" s="373"/>
      <c r="G63" s="373"/>
      <c r="H63" s="373"/>
      <c r="I63" s="373"/>
      <c r="J63" s="373"/>
      <c r="K63" s="373"/>
      <c r="L63" s="373"/>
      <c r="M63" s="374"/>
    </row>
    <row r="64" spans="1:13" ht="34.5" customHeight="1">
      <c r="A64" s="362" t="s">
        <v>1051</v>
      </c>
      <c r="B64" s="363"/>
      <c r="C64" s="363"/>
      <c r="D64" s="363"/>
      <c r="E64" s="363"/>
      <c r="F64" s="363"/>
      <c r="G64" s="363"/>
      <c r="H64" s="363"/>
      <c r="I64" s="363"/>
      <c r="J64" s="363"/>
      <c r="K64" s="363"/>
      <c r="L64" s="363"/>
      <c r="M64" s="364"/>
    </row>
    <row r="65" spans="1:13" ht="24.75" customHeight="1">
      <c r="A65" s="377" t="s">
        <v>859</v>
      </c>
      <c r="B65" s="377" t="s">
        <v>860</v>
      </c>
      <c r="C65" s="377" t="s">
        <v>857</v>
      </c>
      <c r="D65" s="377" t="s">
        <v>858</v>
      </c>
      <c r="E65" s="377" t="s">
        <v>1046</v>
      </c>
      <c r="F65" s="377"/>
      <c r="G65" s="397" t="s">
        <v>1253</v>
      </c>
      <c r="H65" s="397"/>
      <c r="I65" s="377" t="s">
        <v>485</v>
      </c>
      <c r="J65" s="384" t="s">
        <v>1116</v>
      </c>
      <c r="K65" s="413" t="s">
        <v>1117</v>
      </c>
      <c r="L65" s="377" t="s">
        <v>1257</v>
      </c>
      <c r="M65" s="377" t="s">
        <v>1258</v>
      </c>
    </row>
    <row r="66" spans="1:13" ht="35.25" customHeight="1">
      <c r="A66" s="377"/>
      <c r="B66" s="377"/>
      <c r="C66" s="377"/>
      <c r="D66" s="377"/>
      <c r="E66" s="203" t="s">
        <v>1118</v>
      </c>
      <c r="F66" s="203" t="s">
        <v>1119</v>
      </c>
      <c r="G66" s="220" t="s">
        <v>1254</v>
      </c>
      <c r="H66" s="220" t="s">
        <v>1255</v>
      </c>
      <c r="I66" s="377"/>
      <c r="J66" s="385"/>
      <c r="K66" s="414"/>
      <c r="L66" s="377"/>
      <c r="M66" s="377"/>
    </row>
    <row r="67" spans="1:13" ht="84.75" customHeight="1">
      <c r="A67" s="277" t="s">
        <v>999</v>
      </c>
      <c r="B67" s="276" t="s">
        <v>876</v>
      </c>
      <c r="C67" s="213" t="s">
        <v>877</v>
      </c>
      <c r="D67" s="229" t="s">
        <v>941</v>
      </c>
      <c r="E67" s="208">
        <v>497</v>
      </c>
      <c r="F67" s="206">
        <f>501/501</f>
        <v>1</v>
      </c>
      <c r="G67" s="206">
        <v>1</v>
      </c>
      <c r="H67" s="268" t="s">
        <v>1306</v>
      </c>
      <c r="I67" s="213" t="s">
        <v>1209</v>
      </c>
      <c r="J67" s="233" t="s">
        <v>1134</v>
      </c>
      <c r="K67" s="388"/>
      <c r="L67" s="426">
        <f>(G67+G68+G69+G70+G71+G72+G73+G74+G75)/9</f>
        <v>1</v>
      </c>
      <c r="M67" s="410">
        <v>9</v>
      </c>
    </row>
    <row r="68" spans="1:13" ht="84.75" customHeight="1">
      <c r="A68" s="365"/>
      <c r="B68" s="276"/>
      <c r="C68" s="276" t="s">
        <v>878</v>
      </c>
      <c r="D68" s="229" t="s">
        <v>879</v>
      </c>
      <c r="E68" s="208">
        <v>0</v>
      </c>
      <c r="F68" s="206">
        <v>1</v>
      </c>
      <c r="G68" s="206">
        <v>1</v>
      </c>
      <c r="H68" s="268" t="s">
        <v>1378</v>
      </c>
      <c r="I68" s="213" t="s">
        <v>1210</v>
      </c>
      <c r="J68" s="233" t="s">
        <v>1135</v>
      </c>
      <c r="K68" s="398"/>
      <c r="L68" s="427"/>
      <c r="M68" s="411"/>
    </row>
    <row r="69" spans="1:13" ht="81" customHeight="1">
      <c r="A69" s="365"/>
      <c r="B69" s="276"/>
      <c r="C69" s="276"/>
      <c r="D69" s="229" t="s">
        <v>880</v>
      </c>
      <c r="E69" s="208">
        <v>0</v>
      </c>
      <c r="F69" s="206">
        <v>1</v>
      </c>
      <c r="G69" s="206">
        <v>1</v>
      </c>
      <c r="H69" s="268" t="s">
        <v>1376</v>
      </c>
      <c r="I69" s="213" t="s">
        <v>1210</v>
      </c>
      <c r="J69" s="233" t="s">
        <v>1135</v>
      </c>
      <c r="K69" s="398"/>
      <c r="L69" s="427"/>
      <c r="M69" s="411"/>
    </row>
    <row r="70" spans="1:13" ht="84">
      <c r="A70" s="365"/>
      <c r="B70" s="276"/>
      <c r="C70" s="276"/>
      <c r="D70" s="229" t="s">
        <v>927</v>
      </c>
      <c r="E70" s="208">
        <v>0</v>
      </c>
      <c r="F70" s="206">
        <v>1</v>
      </c>
      <c r="G70" s="206">
        <v>1</v>
      </c>
      <c r="H70" s="268" t="s">
        <v>1397</v>
      </c>
      <c r="I70" s="229" t="s">
        <v>1211</v>
      </c>
      <c r="J70" s="233" t="s">
        <v>1135</v>
      </c>
      <c r="K70" s="398"/>
      <c r="L70" s="427"/>
      <c r="M70" s="411"/>
    </row>
    <row r="71" spans="1:13" ht="76.5" customHeight="1">
      <c r="A71" s="365"/>
      <c r="B71" s="276"/>
      <c r="C71" s="276"/>
      <c r="D71" s="229" t="s">
        <v>1177</v>
      </c>
      <c r="E71" s="208">
        <v>0</v>
      </c>
      <c r="F71" s="206">
        <v>1</v>
      </c>
      <c r="G71" s="206">
        <v>1</v>
      </c>
      <c r="H71" s="268" t="s">
        <v>1379</v>
      </c>
      <c r="I71" s="229" t="s">
        <v>1211</v>
      </c>
      <c r="J71" s="233" t="s">
        <v>1073</v>
      </c>
      <c r="K71" s="398"/>
      <c r="L71" s="427"/>
      <c r="M71" s="411"/>
    </row>
    <row r="72" spans="1:13" ht="61.5" customHeight="1">
      <c r="A72" s="365"/>
      <c r="B72" s="276"/>
      <c r="C72" s="276"/>
      <c r="D72" s="229" t="s">
        <v>881</v>
      </c>
      <c r="E72" s="208">
        <v>0</v>
      </c>
      <c r="F72" s="206">
        <v>1</v>
      </c>
      <c r="G72" s="206">
        <v>1</v>
      </c>
      <c r="H72" s="268" t="s">
        <v>1380</v>
      </c>
      <c r="I72" s="213" t="s">
        <v>1209</v>
      </c>
      <c r="J72" s="233" t="s">
        <v>1073</v>
      </c>
      <c r="K72" s="398"/>
      <c r="L72" s="427"/>
      <c r="M72" s="411"/>
    </row>
    <row r="73" spans="1:13" ht="78.75" customHeight="1">
      <c r="A73" s="365"/>
      <c r="B73" s="229" t="s">
        <v>1212</v>
      </c>
      <c r="C73" s="199" t="s">
        <v>1213</v>
      </c>
      <c r="D73" s="229" t="s">
        <v>882</v>
      </c>
      <c r="E73" s="208">
        <v>0</v>
      </c>
      <c r="F73" s="206">
        <v>1</v>
      </c>
      <c r="G73" s="206">
        <v>1</v>
      </c>
      <c r="H73" s="268" t="s">
        <v>1381</v>
      </c>
      <c r="I73" s="229" t="s">
        <v>567</v>
      </c>
      <c r="J73" s="233" t="s">
        <v>1073</v>
      </c>
      <c r="K73" s="398"/>
      <c r="L73" s="427"/>
      <c r="M73" s="411"/>
    </row>
    <row r="74" spans="1:13" ht="95.25" customHeight="1">
      <c r="A74" s="366"/>
      <c r="B74" s="213" t="s">
        <v>993</v>
      </c>
      <c r="C74" s="229" t="s">
        <v>943</v>
      </c>
      <c r="D74" s="205" t="s">
        <v>945</v>
      </c>
      <c r="E74" s="234">
        <v>0</v>
      </c>
      <c r="F74" s="231">
        <v>1</v>
      </c>
      <c r="G74" s="206">
        <v>1</v>
      </c>
      <c r="H74" s="268" t="s">
        <v>1382</v>
      </c>
      <c r="I74" s="229" t="s">
        <v>69</v>
      </c>
      <c r="J74" s="229" t="s">
        <v>1092</v>
      </c>
      <c r="K74" s="399"/>
      <c r="L74" s="427"/>
      <c r="M74" s="411"/>
    </row>
    <row r="75" spans="1:13" s="212" customFormat="1" ht="269.25" customHeight="1">
      <c r="A75" s="252" t="s">
        <v>999</v>
      </c>
      <c r="B75" s="213" t="s">
        <v>993</v>
      </c>
      <c r="C75" s="229" t="s">
        <v>1137</v>
      </c>
      <c r="D75" s="229" t="s">
        <v>937</v>
      </c>
      <c r="E75" s="230">
        <v>0</v>
      </c>
      <c r="F75" s="206">
        <v>1</v>
      </c>
      <c r="G75" s="206">
        <v>1</v>
      </c>
      <c r="H75" s="268" t="s">
        <v>1377</v>
      </c>
      <c r="I75" s="229" t="s">
        <v>69</v>
      </c>
      <c r="J75" s="229" t="s">
        <v>1136</v>
      </c>
      <c r="K75" s="236" t="s">
        <v>1310</v>
      </c>
      <c r="L75" s="428"/>
      <c r="M75" s="424"/>
    </row>
    <row r="76" spans="1:13" s="212" customFormat="1" ht="29.25" customHeight="1">
      <c r="A76" s="372" t="s">
        <v>1000</v>
      </c>
      <c r="B76" s="373"/>
      <c r="C76" s="373"/>
      <c r="D76" s="373"/>
      <c r="E76" s="373"/>
      <c r="F76" s="373"/>
      <c r="G76" s="373"/>
      <c r="H76" s="373"/>
      <c r="I76" s="373"/>
      <c r="J76" s="373"/>
      <c r="K76" s="373"/>
      <c r="L76" s="373"/>
      <c r="M76" s="374"/>
    </row>
    <row r="77" spans="1:13" ht="24.75" customHeight="1">
      <c r="A77" s="362" t="s">
        <v>1052</v>
      </c>
      <c r="B77" s="363"/>
      <c r="C77" s="363"/>
      <c r="D77" s="363"/>
      <c r="E77" s="363"/>
      <c r="F77" s="363"/>
      <c r="G77" s="363"/>
      <c r="H77" s="363"/>
      <c r="I77" s="363"/>
      <c r="J77" s="363"/>
      <c r="K77" s="363"/>
      <c r="L77" s="363"/>
      <c r="M77" s="364"/>
    </row>
    <row r="78" spans="1:13" ht="24.75" customHeight="1">
      <c r="A78" s="377" t="s">
        <v>859</v>
      </c>
      <c r="B78" s="377" t="s">
        <v>860</v>
      </c>
      <c r="C78" s="377" t="s">
        <v>857</v>
      </c>
      <c r="D78" s="377" t="s">
        <v>858</v>
      </c>
      <c r="E78" s="377" t="s">
        <v>1046</v>
      </c>
      <c r="F78" s="377"/>
      <c r="G78" s="377" t="s">
        <v>1253</v>
      </c>
      <c r="H78" s="377"/>
      <c r="I78" s="377" t="s">
        <v>485</v>
      </c>
      <c r="J78" s="384" t="s">
        <v>1116</v>
      </c>
      <c r="K78" s="413" t="s">
        <v>1117</v>
      </c>
      <c r="L78" s="377" t="s">
        <v>1257</v>
      </c>
      <c r="M78" s="377" t="s">
        <v>1258</v>
      </c>
    </row>
    <row r="79" spans="1:13" ht="35.25" customHeight="1">
      <c r="A79" s="377"/>
      <c r="B79" s="377"/>
      <c r="C79" s="377"/>
      <c r="D79" s="377"/>
      <c r="E79" s="203" t="s">
        <v>1118</v>
      </c>
      <c r="F79" s="203" t="s">
        <v>1119</v>
      </c>
      <c r="G79" s="203" t="s">
        <v>1254</v>
      </c>
      <c r="H79" s="203" t="s">
        <v>1255</v>
      </c>
      <c r="I79" s="377"/>
      <c r="J79" s="385"/>
      <c r="K79" s="414"/>
      <c r="L79" s="377"/>
      <c r="M79" s="377"/>
    </row>
    <row r="80" spans="1:13" ht="83.25" customHeight="1">
      <c r="A80" s="277" t="s">
        <v>999</v>
      </c>
      <c r="B80" s="277" t="s">
        <v>1215</v>
      </c>
      <c r="C80" s="277" t="s">
        <v>1216</v>
      </c>
      <c r="D80" s="205" t="s">
        <v>1217</v>
      </c>
      <c r="E80" s="198">
        <v>0</v>
      </c>
      <c r="F80" s="231">
        <v>1</v>
      </c>
      <c r="G80" s="263">
        <v>1.19</v>
      </c>
      <c r="H80" s="197" t="s">
        <v>1349</v>
      </c>
      <c r="I80" s="205" t="s">
        <v>486</v>
      </c>
      <c r="J80" s="233" t="s">
        <v>1087</v>
      </c>
      <c r="K80" s="416" t="s">
        <v>1044</v>
      </c>
      <c r="L80" s="426">
        <f>(G80+G81+G82+G83+G84+G86+G87+G88+G89)/9</f>
        <v>0.841111111111111</v>
      </c>
      <c r="M80" s="410">
        <v>9</v>
      </c>
    </row>
    <row r="81" spans="1:13" ht="135" customHeight="1">
      <c r="A81" s="365"/>
      <c r="B81" s="278"/>
      <c r="C81" s="278"/>
      <c r="D81" s="243" t="s">
        <v>1321</v>
      </c>
      <c r="E81" s="27">
        <v>0.7</v>
      </c>
      <c r="F81" s="27">
        <v>0.8</v>
      </c>
      <c r="G81" s="261">
        <v>0.8</v>
      </c>
      <c r="H81" s="262" t="s">
        <v>1350</v>
      </c>
      <c r="I81" s="205" t="s">
        <v>486</v>
      </c>
      <c r="J81" s="233" t="s">
        <v>1087</v>
      </c>
      <c r="K81" s="417"/>
      <c r="L81" s="427"/>
      <c r="M81" s="411"/>
    </row>
    <row r="82" spans="1:13" ht="135" customHeight="1">
      <c r="A82" s="365"/>
      <c r="B82" s="381"/>
      <c r="C82" s="381"/>
      <c r="D82" s="205" t="s">
        <v>1001</v>
      </c>
      <c r="E82" s="231">
        <v>0.75</v>
      </c>
      <c r="F82" s="231">
        <v>0.8</v>
      </c>
      <c r="G82" s="200">
        <v>0.72</v>
      </c>
      <c r="H82" s="204" t="s">
        <v>1351</v>
      </c>
      <c r="I82" s="205" t="s">
        <v>486</v>
      </c>
      <c r="J82" s="233" t="s">
        <v>1087</v>
      </c>
      <c r="K82" s="417"/>
      <c r="L82" s="427"/>
      <c r="M82" s="411"/>
    </row>
    <row r="83" spans="1:13" ht="96.75" customHeight="1">
      <c r="A83" s="367" t="s">
        <v>999</v>
      </c>
      <c r="B83" s="205" t="s">
        <v>1218</v>
      </c>
      <c r="C83" s="205" t="s">
        <v>883</v>
      </c>
      <c r="D83" s="205" t="s">
        <v>1002</v>
      </c>
      <c r="E83" s="231">
        <v>0.8</v>
      </c>
      <c r="F83" s="231">
        <v>1</v>
      </c>
      <c r="G83" s="200">
        <v>0.9</v>
      </c>
      <c r="H83" s="197" t="s">
        <v>1352</v>
      </c>
      <c r="I83" s="205" t="s">
        <v>487</v>
      </c>
      <c r="J83" s="233" t="s">
        <v>1087</v>
      </c>
      <c r="K83" s="417"/>
      <c r="L83" s="427"/>
      <c r="M83" s="411"/>
    </row>
    <row r="84" spans="1:13" ht="89.25" customHeight="1">
      <c r="A84" s="368"/>
      <c r="B84" s="205" t="s">
        <v>1219</v>
      </c>
      <c r="C84" s="205" t="s">
        <v>280</v>
      </c>
      <c r="D84" s="205" t="s">
        <v>1003</v>
      </c>
      <c r="E84" s="206">
        <v>0</v>
      </c>
      <c r="F84" s="206">
        <v>1</v>
      </c>
      <c r="G84" s="16">
        <v>0.9</v>
      </c>
      <c r="H84" s="197" t="s">
        <v>1353</v>
      </c>
      <c r="I84" s="205" t="s">
        <v>488</v>
      </c>
      <c r="J84" s="229" t="s">
        <v>1168</v>
      </c>
      <c r="K84" s="417"/>
      <c r="L84" s="427"/>
      <c r="M84" s="411"/>
    </row>
    <row r="85" spans="1:13" ht="87" customHeight="1">
      <c r="A85" s="368"/>
      <c r="B85" s="205" t="s">
        <v>884</v>
      </c>
      <c r="C85" s="205" t="s">
        <v>1178</v>
      </c>
      <c r="D85" s="205" t="s">
        <v>1105</v>
      </c>
      <c r="E85" s="247">
        <f>202089572+1210252058</f>
        <v>1412341630</v>
      </c>
      <c r="F85" s="206" t="s">
        <v>1190</v>
      </c>
      <c r="G85" s="264">
        <v>1679367204</v>
      </c>
      <c r="H85" s="197" t="s">
        <v>1354</v>
      </c>
      <c r="I85" s="205" t="s">
        <v>1004</v>
      </c>
      <c r="J85" s="233" t="s">
        <v>1138</v>
      </c>
      <c r="K85" s="417"/>
      <c r="L85" s="427"/>
      <c r="M85" s="411"/>
    </row>
    <row r="86" spans="1:13" ht="188.25" customHeight="1">
      <c r="A86" s="368"/>
      <c r="B86" s="205" t="s">
        <v>1139</v>
      </c>
      <c r="C86" s="205" t="s">
        <v>1140</v>
      </c>
      <c r="D86" s="205" t="s">
        <v>1141</v>
      </c>
      <c r="E86" s="231">
        <v>0</v>
      </c>
      <c r="F86" s="231">
        <v>1</v>
      </c>
      <c r="G86" s="200">
        <v>0.06</v>
      </c>
      <c r="H86" s="204" t="s">
        <v>1398</v>
      </c>
      <c r="I86" s="205" t="s">
        <v>1005</v>
      </c>
      <c r="J86" s="233" t="s">
        <v>1087</v>
      </c>
      <c r="K86" s="417"/>
      <c r="L86" s="427"/>
      <c r="M86" s="411"/>
    </row>
    <row r="87" spans="1:13" ht="409.5" customHeight="1">
      <c r="A87" s="367" t="s">
        <v>999</v>
      </c>
      <c r="B87" s="229" t="s">
        <v>1142</v>
      </c>
      <c r="C87" s="205" t="s">
        <v>1220</v>
      </c>
      <c r="D87" s="205" t="s">
        <v>1179</v>
      </c>
      <c r="E87" s="231">
        <v>0</v>
      </c>
      <c r="F87" s="231">
        <v>1</v>
      </c>
      <c r="G87" s="200">
        <v>1</v>
      </c>
      <c r="H87" s="204" t="s">
        <v>1399</v>
      </c>
      <c r="I87" s="205" t="s">
        <v>1006</v>
      </c>
      <c r="J87" s="233" t="s">
        <v>1143</v>
      </c>
      <c r="K87" s="417"/>
      <c r="L87" s="427"/>
      <c r="M87" s="411"/>
    </row>
    <row r="88" spans="1:13" s="212" customFormat="1" ht="88.5" customHeight="1">
      <c r="A88" s="368"/>
      <c r="B88" s="229" t="s">
        <v>1221</v>
      </c>
      <c r="C88" s="229" t="s">
        <v>1222</v>
      </c>
      <c r="D88" s="205" t="s">
        <v>1007</v>
      </c>
      <c r="E88" s="231">
        <v>0</v>
      </c>
      <c r="F88" s="231">
        <v>1</v>
      </c>
      <c r="G88" s="200">
        <v>1</v>
      </c>
      <c r="H88" s="197" t="s">
        <v>1355</v>
      </c>
      <c r="I88" s="205" t="s">
        <v>1008</v>
      </c>
      <c r="J88" s="233" t="s">
        <v>1087</v>
      </c>
      <c r="K88" s="417"/>
      <c r="L88" s="427"/>
      <c r="M88" s="411"/>
    </row>
    <row r="89" spans="1:13" s="212" customFormat="1" ht="147.75" customHeight="1">
      <c r="A89" s="370"/>
      <c r="B89" s="238" t="s">
        <v>993</v>
      </c>
      <c r="C89" s="229" t="s">
        <v>1223</v>
      </c>
      <c r="D89" s="229" t="s">
        <v>1009</v>
      </c>
      <c r="E89" s="230">
        <v>0</v>
      </c>
      <c r="F89" s="206">
        <v>1</v>
      </c>
      <c r="G89" s="16">
        <v>1</v>
      </c>
      <c r="H89" s="204" t="s">
        <v>1400</v>
      </c>
      <c r="I89" s="229" t="s">
        <v>69</v>
      </c>
      <c r="J89" s="229" t="s">
        <v>1074</v>
      </c>
      <c r="K89" s="418"/>
      <c r="L89" s="428"/>
      <c r="M89" s="424"/>
    </row>
    <row r="90" spans="1:13" ht="29.25" customHeight="1">
      <c r="A90" s="372" t="s">
        <v>885</v>
      </c>
      <c r="B90" s="373"/>
      <c r="C90" s="373"/>
      <c r="D90" s="373"/>
      <c r="E90" s="373"/>
      <c r="F90" s="373"/>
      <c r="G90" s="373"/>
      <c r="H90" s="373"/>
      <c r="I90" s="373"/>
      <c r="J90" s="373"/>
      <c r="K90" s="373"/>
      <c r="L90" s="373"/>
      <c r="M90" s="374"/>
    </row>
    <row r="91" spans="1:13" ht="23.25" customHeight="1">
      <c r="A91" s="362" t="s">
        <v>1053</v>
      </c>
      <c r="B91" s="363"/>
      <c r="C91" s="363"/>
      <c r="D91" s="363"/>
      <c r="E91" s="363"/>
      <c r="F91" s="363"/>
      <c r="G91" s="363"/>
      <c r="H91" s="363"/>
      <c r="I91" s="363"/>
      <c r="J91" s="363"/>
      <c r="K91" s="363"/>
      <c r="L91" s="363"/>
      <c r="M91" s="364"/>
    </row>
    <row r="92" spans="1:13" ht="24.75" customHeight="1">
      <c r="A92" s="338" t="s">
        <v>859</v>
      </c>
      <c r="B92" s="377" t="s">
        <v>860</v>
      </c>
      <c r="C92" s="377" t="s">
        <v>857</v>
      </c>
      <c r="D92" s="377" t="s">
        <v>858</v>
      </c>
      <c r="E92" s="377" t="s">
        <v>1046</v>
      </c>
      <c r="F92" s="377"/>
      <c r="G92" s="397" t="s">
        <v>1253</v>
      </c>
      <c r="H92" s="397"/>
      <c r="I92" s="377" t="s">
        <v>485</v>
      </c>
      <c r="J92" s="377" t="s">
        <v>1116</v>
      </c>
      <c r="K92" s="378" t="s">
        <v>1117</v>
      </c>
      <c r="L92" s="377" t="s">
        <v>1257</v>
      </c>
      <c r="M92" s="377" t="s">
        <v>1258</v>
      </c>
    </row>
    <row r="93" spans="1:13" ht="35.25" customHeight="1">
      <c r="A93" s="338"/>
      <c r="B93" s="377"/>
      <c r="C93" s="377"/>
      <c r="D93" s="377"/>
      <c r="E93" s="203" t="s">
        <v>1118</v>
      </c>
      <c r="F93" s="203" t="s">
        <v>1119</v>
      </c>
      <c r="G93" s="220" t="s">
        <v>1254</v>
      </c>
      <c r="H93" s="220" t="s">
        <v>1255</v>
      </c>
      <c r="I93" s="377"/>
      <c r="J93" s="377"/>
      <c r="K93" s="378"/>
      <c r="L93" s="377"/>
      <c r="M93" s="377"/>
    </row>
    <row r="94" spans="1:13" ht="105.75" customHeight="1">
      <c r="A94" s="277" t="s">
        <v>999</v>
      </c>
      <c r="B94" s="51" t="s">
        <v>1010</v>
      </c>
      <c r="C94" s="51" t="s">
        <v>1144</v>
      </c>
      <c r="D94" s="51" t="s">
        <v>1145</v>
      </c>
      <c r="E94" s="208">
        <v>0</v>
      </c>
      <c r="F94" s="206">
        <f>3/3</f>
        <v>1</v>
      </c>
      <c r="G94" s="206">
        <v>1</v>
      </c>
      <c r="H94" s="268" t="s">
        <v>1401</v>
      </c>
      <c r="I94" s="229" t="s">
        <v>131</v>
      </c>
      <c r="J94" s="229" t="s">
        <v>1146</v>
      </c>
      <c r="K94" s="236"/>
      <c r="L94" s="426">
        <f>(G94+G95+G96+G97+G98+G99)/6</f>
        <v>0.8905208333333333</v>
      </c>
      <c r="M94" s="410">
        <v>6</v>
      </c>
    </row>
    <row r="95" spans="1:13" ht="117.75" customHeight="1">
      <c r="A95" s="365"/>
      <c r="B95" s="229" t="s">
        <v>1196</v>
      </c>
      <c r="C95" s="229" t="s">
        <v>1045</v>
      </c>
      <c r="D95" s="229" t="s">
        <v>1147</v>
      </c>
      <c r="E95" s="208">
        <v>0</v>
      </c>
      <c r="F95" s="206">
        <f>2/2</f>
        <v>1</v>
      </c>
      <c r="G95" s="206">
        <v>0.85</v>
      </c>
      <c r="H95" s="268" t="s">
        <v>1383</v>
      </c>
      <c r="I95" s="229" t="s">
        <v>131</v>
      </c>
      <c r="J95" s="229" t="s">
        <v>1067</v>
      </c>
      <c r="K95" s="236"/>
      <c r="L95" s="427"/>
      <c r="M95" s="411"/>
    </row>
    <row r="96" spans="1:13" ht="102" customHeight="1">
      <c r="A96" s="365"/>
      <c r="B96" s="229" t="s">
        <v>886</v>
      </c>
      <c r="C96" s="229" t="s">
        <v>887</v>
      </c>
      <c r="D96" s="229" t="s">
        <v>1065</v>
      </c>
      <c r="E96" s="208">
        <v>0</v>
      </c>
      <c r="F96" s="206">
        <v>1</v>
      </c>
      <c r="G96" s="206">
        <v>0.91</v>
      </c>
      <c r="H96" s="268" t="s">
        <v>1287</v>
      </c>
      <c r="I96" s="229" t="s">
        <v>131</v>
      </c>
      <c r="J96" s="229" t="s">
        <v>1068</v>
      </c>
      <c r="K96" s="236"/>
      <c r="L96" s="427"/>
      <c r="M96" s="411"/>
    </row>
    <row r="97" spans="1:13" ht="78.75" customHeight="1">
      <c r="A97" s="365"/>
      <c r="B97" s="229" t="s">
        <v>140</v>
      </c>
      <c r="C97" s="229" t="s">
        <v>141</v>
      </c>
      <c r="D97" s="229" t="s">
        <v>946</v>
      </c>
      <c r="E97" s="208">
        <v>0</v>
      </c>
      <c r="F97" s="206">
        <f>14/14</f>
        <v>1</v>
      </c>
      <c r="G97" s="206">
        <v>1</v>
      </c>
      <c r="H97" s="268" t="s">
        <v>1384</v>
      </c>
      <c r="I97" s="229" t="s">
        <v>131</v>
      </c>
      <c r="J97" s="207" t="s">
        <v>1069</v>
      </c>
      <c r="K97" s="236"/>
      <c r="L97" s="427"/>
      <c r="M97" s="411"/>
    </row>
    <row r="98" spans="1:13" ht="169.5" customHeight="1">
      <c r="A98" s="366"/>
      <c r="B98" s="229" t="s">
        <v>1224</v>
      </c>
      <c r="C98" s="229" t="s">
        <v>144</v>
      </c>
      <c r="D98" s="229" t="s">
        <v>947</v>
      </c>
      <c r="E98" s="208">
        <v>0</v>
      </c>
      <c r="F98" s="206">
        <v>1</v>
      </c>
      <c r="G98" s="273">
        <f>45/64</f>
        <v>0.703125</v>
      </c>
      <c r="H98" s="268" t="s">
        <v>1385</v>
      </c>
      <c r="I98" s="229" t="s">
        <v>131</v>
      </c>
      <c r="J98" s="229" t="s">
        <v>1070</v>
      </c>
      <c r="K98" s="236"/>
      <c r="L98" s="427"/>
      <c r="M98" s="411"/>
    </row>
    <row r="99" spans="1:13" ht="120.75" customHeight="1">
      <c r="A99" s="252" t="s">
        <v>999</v>
      </c>
      <c r="B99" s="213" t="s">
        <v>1011</v>
      </c>
      <c r="C99" s="229" t="s">
        <v>1012</v>
      </c>
      <c r="D99" s="229" t="s">
        <v>1013</v>
      </c>
      <c r="E99" s="230">
        <v>0</v>
      </c>
      <c r="F99" s="206">
        <v>1</v>
      </c>
      <c r="G99" s="206">
        <v>0.88</v>
      </c>
      <c r="H99" s="268" t="s">
        <v>1402</v>
      </c>
      <c r="I99" s="229" t="s">
        <v>131</v>
      </c>
      <c r="J99" s="228" t="s">
        <v>1323</v>
      </c>
      <c r="K99" s="236" t="s">
        <v>1096</v>
      </c>
      <c r="L99" s="428"/>
      <c r="M99" s="424"/>
    </row>
    <row r="100" spans="1:13" ht="27.75" customHeight="1">
      <c r="A100" s="372" t="s">
        <v>888</v>
      </c>
      <c r="B100" s="373"/>
      <c r="C100" s="373"/>
      <c r="D100" s="373"/>
      <c r="E100" s="373"/>
      <c r="F100" s="373"/>
      <c r="G100" s="373"/>
      <c r="H100" s="373"/>
      <c r="I100" s="373"/>
      <c r="J100" s="373"/>
      <c r="K100" s="373"/>
      <c r="L100" s="373"/>
      <c r="M100" s="374"/>
    </row>
    <row r="101" spans="1:13" ht="26.25" customHeight="1">
      <c r="A101" s="362" t="s">
        <v>1054</v>
      </c>
      <c r="B101" s="363"/>
      <c r="C101" s="363"/>
      <c r="D101" s="363"/>
      <c r="E101" s="363"/>
      <c r="F101" s="363"/>
      <c r="G101" s="363"/>
      <c r="H101" s="363"/>
      <c r="I101" s="363"/>
      <c r="J101" s="363"/>
      <c r="K101" s="363"/>
      <c r="L101" s="363"/>
      <c r="M101" s="364"/>
    </row>
    <row r="102" spans="1:13" ht="24.75" customHeight="1">
      <c r="A102" s="338" t="s">
        <v>859</v>
      </c>
      <c r="B102" s="377" t="s">
        <v>860</v>
      </c>
      <c r="C102" s="377" t="s">
        <v>857</v>
      </c>
      <c r="D102" s="377" t="s">
        <v>858</v>
      </c>
      <c r="E102" s="377" t="s">
        <v>1046</v>
      </c>
      <c r="F102" s="377"/>
      <c r="G102" s="397" t="s">
        <v>1253</v>
      </c>
      <c r="H102" s="397"/>
      <c r="I102" s="377" t="s">
        <v>485</v>
      </c>
      <c r="J102" s="377" t="s">
        <v>1116</v>
      </c>
      <c r="K102" s="378" t="s">
        <v>1117</v>
      </c>
      <c r="L102" s="377" t="s">
        <v>1257</v>
      </c>
      <c r="M102" s="377" t="s">
        <v>1258</v>
      </c>
    </row>
    <row r="103" spans="1:13" ht="35.25" customHeight="1">
      <c r="A103" s="338"/>
      <c r="B103" s="377"/>
      <c r="C103" s="377"/>
      <c r="D103" s="377"/>
      <c r="E103" s="203" t="s">
        <v>1118</v>
      </c>
      <c r="F103" s="203" t="s">
        <v>1119</v>
      </c>
      <c r="G103" s="220" t="s">
        <v>1254</v>
      </c>
      <c r="H103" s="220" t="s">
        <v>1255</v>
      </c>
      <c r="I103" s="377"/>
      <c r="J103" s="377"/>
      <c r="K103" s="378"/>
      <c r="L103" s="377"/>
      <c r="M103" s="377"/>
    </row>
    <row r="104" spans="1:13" ht="101.25" customHeight="1">
      <c r="A104" s="277" t="s">
        <v>999</v>
      </c>
      <c r="B104" s="276" t="s">
        <v>363</v>
      </c>
      <c r="C104" s="276" t="s">
        <v>364</v>
      </c>
      <c r="D104" s="205" t="s">
        <v>948</v>
      </c>
      <c r="E104" s="267">
        <v>4</v>
      </c>
      <c r="F104" s="266">
        <v>1</v>
      </c>
      <c r="G104" s="200">
        <v>1</v>
      </c>
      <c r="H104" s="205" t="s">
        <v>1359</v>
      </c>
      <c r="I104" s="205" t="s">
        <v>928</v>
      </c>
      <c r="J104" s="228" t="s">
        <v>1071</v>
      </c>
      <c r="K104" s="362" t="s">
        <v>1044</v>
      </c>
      <c r="L104" s="425">
        <f>(G104+G105+G106+G107+G108+G109+G110)/7</f>
        <v>0.9857142857142858</v>
      </c>
      <c r="M104" s="410">
        <v>7</v>
      </c>
    </row>
    <row r="105" spans="1:13" ht="82.5" customHeight="1">
      <c r="A105" s="365"/>
      <c r="B105" s="276"/>
      <c r="C105" s="276"/>
      <c r="D105" s="205" t="s">
        <v>949</v>
      </c>
      <c r="E105" s="267">
        <v>3</v>
      </c>
      <c r="F105" s="266">
        <v>1</v>
      </c>
      <c r="G105" s="200">
        <v>1</v>
      </c>
      <c r="H105" s="205" t="s">
        <v>1360</v>
      </c>
      <c r="I105" s="205" t="s">
        <v>928</v>
      </c>
      <c r="J105" s="228" t="s">
        <v>1071</v>
      </c>
      <c r="K105" s="362"/>
      <c r="L105" s="439"/>
      <c r="M105" s="411"/>
    </row>
    <row r="106" spans="1:13" ht="51.75" customHeight="1">
      <c r="A106" s="365"/>
      <c r="B106" s="276"/>
      <c r="C106" s="276"/>
      <c r="D106" s="205" t="s">
        <v>950</v>
      </c>
      <c r="E106" s="267">
        <v>1</v>
      </c>
      <c r="F106" s="266">
        <v>1</v>
      </c>
      <c r="G106" s="200">
        <v>1</v>
      </c>
      <c r="H106" s="205" t="s">
        <v>1358</v>
      </c>
      <c r="I106" s="205" t="s">
        <v>928</v>
      </c>
      <c r="J106" s="228" t="s">
        <v>1071</v>
      </c>
      <c r="K106" s="362"/>
      <c r="L106" s="439"/>
      <c r="M106" s="411"/>
    </row>
    <row r="107" spans="1:13" ht="70.5" customHeight="1">
      <c r="A107" s="365"/>
      <c r="B107" s="276"/>
      <c r="C107" s="276"/>
      <c r="D107" s="205" t="s">
        <v>951</v>
      </c>
      <c r="E107" s="267">
        <v>0</v>
      </c>
      <c r="F107" s="266">
        <v>1</v>
      </c>
      <c r="G107" s="200">
        <v>1</v>
      </c>
      <c r="H107" s="205" t="s">
        <v>1267</v>
      </c>
      <c r="I107" s="205" t="s">
        <v>928</v>
      </c>
      <c r="J107" s="228" t="s">
        <v>1071</v>
      </c>
      <c r="K107" s="362"/>
      <c r="L107" s="439"/>
      <c r="M107" s="411"/>
    </row>
    <row r="108" spans="1:13" ht="76.5" customHeight="1">
      <c r="A108" s="365"/>
      <c r="B108" s="276"/>
      <c r="C108" s="276"/>
      <c r="D108" s="205" t="s">
        <v>952</v>
      </c>
      <c r="E108" s="267">
        <v>0</v>
      </c>
      <c r="F108" s="266">
        <v>1</v>
      </c>
      <c r="G108" s="200">
        <v>1</v>
      </c>
      <c r="H108" s="205" t="s">
        <v>1403</v>
      </c>
      <c r="I108" s="205" t="s">
        <v>928</v>
      </c>
      <c r="J108" s="228" t="s">
        <v>1071</v>
      </c>
      <c r="K108" s="362"/>
      <c r="L108" s="439"/>
      <c r="M108" s="411"/>
    </row>
    <row r="109" spans="1:13" ht="82.5" customHeight="1">
      <c r="A109" s="365"/>
      <c r="B109" s="276"/>
      <c r="C109" s="229" t="s">
        <v>1014</v>
      </c>
      <c r="D109" s="205" t="s">
        <v>1015</v>
      </c>
      <c r="E109" s="267">
        <v>0</v>
      </c>
      <c r="F109" s="266">
        <v>0.8</v>
      </c>
      <c r="G109" s="200">
        <v>0.9</v>
      </c>
      <c r="H109" s="205" t="s">
        <v>1361</v>
      </c>
      <c r="I109" s="205" t="s">
        <v>928</v>
      </c>
      <c r="J109" s="228" t="s">
        <v>1071</v>
      </c>
      <c r="K109" s="362"/>
      <c r="L109" s="439"/>
      <c r="M109" s="411"/>
    </row>
    <row r="110" spans="1:15" s="212" customFormat="1" ht="129" customHeight="1">
      <c r="A110" s="366"/>
      <c r="B110" s="229" t="s">
        <v>993</v>
      </c>
      <c r="C110" s="229" t="s">
        <v>997</v>
      </c>
      <c r="D110" s="229" t="s">
        <v>937</v>
      </c>
      <c r="E110" s="265">
        <v>0</v>
      </c>
      <c r="F110" s="206">
        <v>1</v>
      </c>
      <c r="G110" s="16">
        <v>1</v>
      </c>
      <c r="H110" s="205" t="s">
        <v>1362</v>
      </c>
      <c r="I110" s="205" t="s">
        <v>928</v>
      </c>
      <c r="J110" s="228" t="s">
        <v>1072</v>
      </c>
      <c r="K110" s="362"/>
      <c r="L110" s="440"/>
      <c r="M110" s="424"/>
      <c r="N110" s="209"/>
      <c r="O110" s="209"/>
    </row>
    <row r="111" spans="1:13" s="212" customFormat="1" ht="22.5" customHeight="1">
      <c r="A111" s="372" t="s">
        <v>889</v>
      </c>
      <c r="B111" s="373"/>
      <c r="C111" s="373"/>
      <c r="D111" s="373"/>
      <c r="E111" s="373"/>
      <c r="F111" s="373"/>
      <c r="G111" s="373"/>
      <c r="H111" s="373"/>
      <c r="I111" s="373"/>
      <c r="J111" s="373"/>
      <c r="K111" s="373"/>
      <c r="L111" s="373"/>
      <c r="M111" s="374"/>
    </row>
    <row r="112" spans="1:13" ht="38.25" customHeight="1">
      <c r="A112" s="362" t="s">
        <v>1047</v>
      </c>
      <c r="B112" s="363"/>
      <c r="C112" s="363"/>
      <c r="D112" s="363"/>
      <c r="E112" s="363"/>
      <c r="F112" s="363"/>
      <c r="G112" s="363"/>
      <c r="H112" s="363"/>
      <c r="I112" s="363"/>
      <c r="J112" s="363"/>
      <c r="K112" s="363"/>
      <c r="L112" s="363"/>
      <c r="M112" s="364"/>
    </row>
    <row r="113" spans="1:14" ht="24.75" customHeight="1">
      <c r="A113" s="338" t="s">
        <v>859</v>
      </c>
      <c r="B113" s="377" t="s">
        <v>860</v>
      </c>
      <c r="C113" s="377" t="s">
        <v>857</v>
      </c>
      <c r="D113" s="377" t="s">
        <v>858</v>
      </c>
      <c r="E113" s="377" t="s">
        <v>1046</v>
      </c>
      <c r="F113" s="377"/>
      <c r="G113" s="397" t="s">
        <v>1253</v>
      </c>
      <c r="H113" s="397"/>
      <c r="I113" s="377" t="s">
        <v>485</v>
      </c>
      <c r="J113" s="384" t="s">
        <v>1116</v>
      </c>
      <c r="K113" s="413" t="s">
        <v>1117</v>
      </c>
      <c r="L113" s="377" t="s">
        <v>1257</v>
      </c>
      <c r="M113" s="377" t="s">
        <v>1258</v>
      </c>
      <c r="N113" s="212"/>
    </row>
    <row r="114" spans="1:14" ht="35.25" customHeight="1">
      <c r="A114" s="338"/>
      <c r="B114" s="377"/>
      <c r="C114" s="377"/>
      <c r="D114" s="377"/>
      <c r="E114" s="203" t="s">
        <v>1118</v>
      </c>
      <c r="F114" s="203" t="s">
        <v>1119</v>
      </c>
      <c r="G114" s="220" t="s">
        <v>1254</v>
      </c>
      <c r="H114" s="220" t="s">
        <v>1255</v>
      </c>
      <c r="I114" s="377"/>
      <c r="J114" s="385"/>
      <c r="K114" s="414"/>
      <c r="L114" s="377"/>
      <c r="M114" s="377"/>
      <c r="N114" s="212"/>
    </row>
    <row r="115" spans="1:14" ht="112.5" customHeight="1">
      <c r="A115" s="277" t="s">
        <v>999</v>
      </c>
      <c r="B115" s="205" t="s">
        <v>1183</v>
      </c>
      <c r="C115" s="205" t="s">
        <v>149</v>
      </c>
      <c r="D115" s="205" t="s">
        <v>1016</v>
      </c>
      <c r="E115" s="230">
        <v>0</v>
      </c>
      <c r="F115" s="231">
        <v>1</v>
      </c>
      <c r="G115" s="200">
        <v>1</v>
      </c>
      <c r="H115" s="224" t="s">
        <v>1307</v>
      </c>
      <c r="I115" s="229" t="s">
        <v>1017</v>
      </c>
      <c r="J115" s="228" t="s">
        <v>1094</v>
      </c>
      <c r="K115" s="236"/>
      <c r="L115" s="426">
        <f>(G115+G116+G117+G118+G119+G120+G121+G122+G123+G124+G125+G126+G127+G128+G130+G131+G132+G133)/18</f>
        <v>0.9275613275613276</v>
      </c>
      <c r="M115" s="410">
        <v>18</v>
      </c>
      <c r="N115" s="212"/>
    </row>
    <row r="116" spans="1:14" ht="82.5" customHeight="1">
      <c r="A116" s="365"/>
      <c r="B116" s="277" t="s">
        <v>890</v>
      </c>
      <c r="C116" s="229" t="s">
        <v>1225</v>
      </c>
      <c r="D116" s="205" t="s">
        <v>1148</v>
      </c>
      <c r="E116" s="234">
        <v>0</v>
      </c>
      <c r="F116" s="231">
        <f>64/64</f>
        <v>1</v>
      </c>
      <c r="G116" s="200">
        <v>1</v>
      </c>
      <c r="H116" s="224" t="s">
        <v>1268</v>
      </c>
      <c r="I116" s="229" t="s">
        <v>158</v>
      </c>
      <c r="J116" s="228" t="s">
        <v>1094</v>
      </c>
      <c r="K116" s="236"/>
      <c r="L116" s="427"/>
      <c r="M116" s="411"/>
      <c r="N116" s="212"/>
    </row>
    <row r="117" spans="1:14" ht="69.75" customHeight="1">
      <c r="A117" s="366"/>
      <c r="B117" s="381"/>
      <c r="C117" s="229" t="s">
        <v>1226</v>
      </c>
      <c r="D117" s="205" t="s">
        <v>891</v>
      </c>
      <c r="E117" s="234">
        <v>0</v>
      </c>
      <c r="F117" s="231">
        <f>10/10</f>
        <v>1</v>
      </c>
      <c r="G117" s="200">
        <v>1</v>
      </c>
      <c r="H117" s="224" t="s">
        <v>1300</v>
      </c>
      <c r="I117" s="229" t="s">
        <v>1055</v>
      </c>
      <c r="J117" s="228" t="s">
        <v>1094</v>
      </c>
      <c r="K117" s="236"/>
      <c r="L117" s="427"/>
      <c r="M117" s="411"/>
      <c r="N117" s="212"/>
    </row>
    <row r="118" spans="1:14" ht="210" customHeight="1">
      <c r="A118" s="367" t="s">
        <v>999</v>
      </c>
      <c r="B118" s="229" t="s">
        <v>1018</v>
      </c>
      <c r="C118" s="229" t="s">
        <v>1227</v>
      </c>
      <c r="D118" s="205" t="s">
        <v>1228</v>
      </c>
      <c r="E118" s="234">
        <v>0</v>
      </c>
      <c r="F118" s="231">
        <f>1/1</f>
        <v>1</v>
      </c>
      <c r="G118" s="200">
        <v>1</v>
      </c>
      <c r="H118" s="226" t="s">
        <v>1404</v>
      </c>
      <c r="I118" s="232" t="s">
        <v>892</v>
      </c>
      <c r="J118" s="228" t="s">
        <v>1056</v>
      </c>
      <c r="K118" s="236" t="s">
        <v>1311</v>
      </c>
      <c r="L118" s="427"/>
      <c r="M118" s="411"/>
      <c r="N118" s="212"/>
    </row>
    <row r="119" spans="1:14" ht="72.75" customHeight="1">
      <c r="A119" s="369"/>
      <c r="B119" s="229" t="s">
        <v>1184</v>
      </c>
      <c r="C119" s="205" t="s">
        <v>1149</v>
      </c>
      <c r="D119" s="205" t="s">
        <v>1150</v>
      </c>
      <c r="E119" s="234">
        <v>0</v>
      </c>
      <c r="F119" s="231">
        <v>1</v>
      </c>
      <c r="G119" s="200">
        <v>1</v>
      </c>
      <c r="H119" s="204" t="s">
        <v>1269</v>
      </c>
      <c r="I119" s="205" t="s">
        <v>174</v>
      </c>
      <c r="J119" s="228" t="s">
        <v>1094</v>
      </c>
      <c r="K119" s="236"/>
      <c r="L119" s="427"/>
      <c r="M119" s="411"/>
      <c r="N119" s="212"/>
    </row>
    <row r="120" spans="1:14" ht="72" customHeight="1">
      <c r="A120" s="369"/>
      <c r="B120" s="341" t="s">
        <v>924</v>
      </c>
      <c r="C120" s="229" t="s">
        <v>1229</v>
      </c>
      <c r="D120" s="205" t="s">
        <v>958</v>
      </c>
      <c r="E120" s="234">
        <v>1</v>
      </c>
      <c r="F120" s="231">
        <f>1/1</f>
        <v>1</v>
      </c>
      <c r="G120" s="200">
        <v>1</v>
      </c>
      <c r="H120" s="204" t="s">
        <v>1270</v>
      </c>
      <c r="I120" s="205" t="s">
        <v>1057</v>
      </c>
      <c r="J120" s="228" t="s">
        <v>1151</v>
      </c>
      <c r="K120" s="236"/>
      <c r="L120" s="427"/>
      <c r="M120" s="411"/>
      <c r="N120" s="212"/>
    </row>
    <row r="121" spans="1:13" s="212" customFormat="1" ht="127.5" customHeight="1">
      <c r="A121" s="369"/>
      <c r="B121" s="371"/>
      <c r="C121" s="202" t="s">
        <v>893</v>
      </c>
      <c r="D121" s="205" t="s">
        <v>894</v>
      </c>
      <c r="E121" s="234">
        <v>0</v>
      </c>
      <c r="F121" s="231">
        <v>1</v>
      </c>
      <c r="G121" s="244">
        <v>1</v>
      </c>
      <c r="H121" s="241" t="s">
        <v>1405</v>
      </c>
      <c r="I121" s="205" t="s">
        <v>1057</v>
      </c>
      <c r="J121" s="228" t="s">
        <v>1151</v>
      </c>
      <c r="K121" s="236"/>
      <c r="L121" s="427"/>
      <c r="M121" s="411"/>
    </row>
    <row r="122" spans="1:13" s="212" customFormat="1" ht="72.75" customHeight="1">
      <c r="A122" s="277" t="s">
        <v>999</v>
      </c>
      <c r="B122" s="277" t="s">
        <v>924</v>
      </c>
      <c r="C122" s="277" t="s">
        <v>893</v>
      </c>
      <c r="D122" s="205" t="s">
        <v>1230</v>
      </c>
      <c r="E122" s="234">
        <v>0</v>
      </c>
      <c r="F122" s="231">
        <v>1</v>
      </c>
      <c r="G122" s="244">
        <f>(43+26)/77</f>
        <v>0.8961038961038961</v>
      </c>
      <c r="H122" s="241" t="s">
        <v>1386</v>
      </c>
      <c r="I122" s="205" t="s">
        <v>103</v>
      </c>
      <c r="J122" s="228" t="s">
        <v>1058</v>
      </c>
      <c r="K122" s="236"/>
      <c r="L122" s="427"/>
      <c r="M122" s="411"/>
    </row>
    <row r="123" spans="1:13" s="212" customFormat="1" ht="97.5" customHeight="1">
      <c r="A123" s="365"/>
      <c r="B123" s="365"/>
      <c r="C123" s="365"/>
      <c r="D123" s="205" t="s">
        <v>895</v>
      </c>
      <c r="E123" s="234">
        <v>0</v>
      </c>
      <c r="F123" s="231">
        <v>1</v>
      </c>
      <c r="G123" s="244">
        <v>1</v>
      </c>
      <c r="H123" s="241" t="s">
        <v>1337</v>
      </c>
      <c r="I123" s="205" t="s">
        <v>1057</v>
      </c>
      <c r="J123" s="228" t="s">
        <v>1058</v>
      </c>
      <c r="K123" s="236"/>
      <c r="L123" s="427"/>
      <c r="M123" s="411"/>
    </row>
    <row r="124" spans="1:13" s="212" customFormat="1" ht="72" customHeight="1">
      <c r="A124" s="366"/>
      <c r="B124" s="366"/>
      <c r="C124" s="366"/>
      <c r="D124" s="205" t="s">
        <v>1231</v>
      </c>
      <c r="E124" s="234">
        <v>0</v>
      </c>
      <c r="F124" s="231">
        <v>1</v>
      </c>
      <c r="G124" s="244">
        <v>1</v>
      </c>
      <c r="H124" s="241" t="s">
        <v>1387</v>
      </c>
      <c r="I124" s="205" t="s">
        <v>103</v>
      </c>
      <c r="J124" s="228" t="s">
        <v>1058</v>
      </c>
      <c r="K124" s="236"/>
      <c r="L124" s="427"/>
      <c r="M124" s="411"/>
    </row>
    <row r="125" spans="1:13" s="212" customFormat="1" ht="51.75" customHeight="1">
      <c r="A125" s="277" t="s">
        <v>999</v>
      </c>
      <c r="B125" s="277" t="s">
        <v>1251</v>
      </c>
      <c r="C125" s="229" t="s">
        <v>1239</v>
      </c>
      <c r="D125" s="205" t="s">
        <v>1272</v>
      </c>
      <c r="E125" s="234">
        <v>0</v>
      </c>
      <c r="F125" s="231">
        <f>1/1</f>
        <v>1</v>
      </c>
      <c r="G125" s="200">
        <v>1</v>
      </c>
      <c r="H125" s="204" t="s">
        <v>1318</v>
      </c>
      <c r="I125" s="205" t="s">
        <v>1240</v>
      </c>
      <c r="J125" s="228" t="s">
        <v>1058</v>
      </c>
      <c r="K125" s="236"/>
      <c r="L125" s="427"/>
      <c r="M125" s="411"/>
    </row>
    <row r="126" spans="1:13" s="212" customFormat="1" ht="51.75" customHeight="1">
      <c r="A126" s="365"/>
      <c r="B126" s="278"/>
      <c r="C126" s="229" t="s">
        <v>1233</v>
      </c>
      <c r="D126" s="205" t="s">
        <v>1232</v>
      </c>
      <c r="E126" s="234">
        <v>0</v>
      </c>
      <c r="F126" s="231">
        <v>1</v>
      </c>
      <c r="G126" s="200">
        <v>1</v>
      </c>
      <c r="H126" s="204" t="s">
        <v>1271</v>
      </c>
      <c r="I126" s="205" t="s">
        <v>1234</v>
      </c>
      <c r="J126" s="228" t="s">
        <v>1058</v>
      </c>
      <c r="K126" s="236"/>
      <c r="L126" s="427"/>
      <c r="M126" s="411"/>
    </row>
    <row r="127" spans="1:13" s="212" customFormat="1" ht="45.75" customHeight="1">
      <c r="A127" s="365"/>
      <c r="B127" s="278"/>
      <c r="C127" s="229" t="s">
        <v>1248</v>
      </c>
      <c r="D127" s="205" t="s">
        <v>1235</v>
      </c>
      <c r="E127" s="234">
        <v>0</v>
      </c>
      <c r="F127" s="231">
        <v>1</v>
      </c>
      <c r="G127" s="200">
        <v>1</v>
      </c>
      <c r="H127" s="204" t="s">
        <v>1301</v>
      </c>
      <c r="I127" s="205" t="s">
        <v>1238</v>
      </c>
      <c r="J127" s="228" t="s">
        <v>1058</v>
      </c>
      <c r="K127" s="236"/>
      <c r="L127" s="427"/>
      <c r="M127" s="411"/>
    </row>
    <row r="128" spans="1:13" s="212" customFormat="1" ht="83.25" customHeight="1">
      <c r="A128" s="365"/>
      <c r="B128" s="375"/>
      <c r="C128" s="229" t="s">
        <v>1236</v>
      </c>
      <c r="D128" s="205" t="s">
        <v>1237</v>
      </c>
      <c r="E128" s="242">
        <v>0</v>
      </c>
      <c r="F128" s="244">
        <v>1</v>
      </c>
      <c r="G128" s="244">
        <v>1</v>
      </c>
      <c r="H128" s="204" t="s">
        <v>1317</v>
      </c>
      <c r="I128" s="205" t="s">
        <v>1240</v>
      </c>
      <c r="J128" s="228" t="s">
        <v>1058</v>
      </c>
      <c r="K128" s="236"/>
      <c r="L128" s="427"/>
      <c r="M128" s="411"/>
    </row>
    <row r="129" spans="1:13" s="212" customFormat="1" ht="58.5" customHeight="1">
      <c r="A129" s="365"/>
      <c r="B129" s="376"/>
      <c r="C129" s="214" t="s">
        <v>896</v>
      </c>
      <c r="D129" s="205" t="s">
        <v>1191</v>
      </c>
      <c r="E129" s="242">
        <v>0</v>
      </c>
      <c r="F129" s="244">
        <f>1/1</f>
        <v>1</v>
      </c>
      <c r="G129" s="244">
        <v>1</v>
      </c>
      <c r="H129" s="204" t="s">
        <v>1406</v>
      </c>
      <c r="I129" s="232" t="s">
        <v>892</v>
      </c>
      <c r="J129" s="228" t="s">
        <v>1192</v>
      </c>
      <c r="K129" s="236"/>
      <c r="L129" s="427"/>
      <c r="M129" s="411"/>
    </row>
    <row r="130" spans="1:13" s="212" customFormat="1" ht="96.75" customHeight="1">
      <c r="A130" s="365"/>
      <c r="B130" s="214" t="s">
        <v>897</v>
      </c>
      <c r="C130" s="214" t="s">
        <v>1197</v>
      </c>
      <c r="D130" s="229" t="s">
        <v>898</v>
      </c>
      <c r="E130" s="230">
        <v>0</v>
      </c>
      <c r="F130" s="231">
        <v>1</v>
      </c>
      <c r="G130" s="200">
        <v>1</v>
      </c>
      <c r="H130" s="204" t="s">
        <v>1347</v>
      </c>
      <c r="I130" s="205" t="s">
        <v>204</v>
      </c>
      <c r="J130" s="229" t="s">
        <v>1241</v>
      </c>
      <c r="K130" s="236"/>
      <c r="L130" s="427"/>
      <c r="M130" s="411"/>
    </row>
    <row r="131" spans="1:14" ht="95.25" customHeight="1">
      <c r="A131" s="366"/>
      <c r="B131" s="214" t="s">
        <v>993</v>
      </c>
      <c r="C131" s="229" t="s">
        <v>943</v>
      </c>
      <c r="D131" s="205" t="s">
        <v>945</v>
      </c>
      <c r="E131" s="234">
        <v>0</v>
      </c>
      <c r="F131" s="231">
        <v>1</v>
      </c>
      <c r="G131" s="200">
        <v>1</v>
      </c>
      <c r="H131" s="224" t="s">
        <v>1302</v>
      </c>
      <c r="I131" s="229" t="s">
        <v>69</v>
      </c>
      <c r="J131" s="229" t="s">
        <v>1126</v>
      </c>
      <c r="K131" s="236"/>
      <c r="L131" s="427"/>
      <c r="M131" s="411"/>
      <c r="N131" s="212"/>
    </row>
    <row r="132" spans="1:13" s="212" customFormat="1" ht="29.25" customHeight="1">
      <c r="A132" s="253"/>
      <c r="B132" s="277" t="s">
        <v>993</v>
      </c>
      <c r="C132" s="277" t="s">
        <v>1309</v>
      </c>
      <c r="D132" s="277" t="s">
        <v>1193</v>
      </c>
      <c r="E132" s="379">
        <v>0</v>
      </c>
      <c r="F132" s="379">
        <v>1</v>
      </c>
      <c r="G132" s="422">
        <v>0.8</v>
      </c>
      <c r="H132" s="420" t="s">
        <v>1407</v>
      </c>
      <c r="I132" s="277" t="s">
        <v>1107</v>
      </c>
      <c r="J132" s="277" t="s">
        <v>1106</v>
      </c>
      <c r="K132" s="277" t="s">
        <v>1308</v>
      </c>
      <c r="L132" s="427"/>
      <c r="M132" s="411"/>
    </row>
    <row r="133" spans="1:13" s="212" customFormat="1" ht="149.25" customHeight="1">
      <c r="A133" s="254" t="s">
        <v>999</v>
      </c>
      <c r="B133" s="278"/>
      <c r="C133" s="278"/>
      <c r="D133" s="278"/>
      <c r="E133" s="380"/>
      <c r="F133" s="380"/>
      <c r="G133" s="423"/>
      <c r="H133" s="421"/>
      <c r="I133" s="278"/>
      <c r="J133" s="278"/>
      <c r="K133" s="278"/>
      <c r="L133" s="427"/>
      <c r="M133" s="411"/>
    </row>
    <row r="134" spans="1:13" s="212" customFormat="1" ht="339.75" customHeight="1">
      <c r="A134" s="229" t="s">
        <v>999</v>
      </c>
      <c r="B134" s="229" t="s">
        <v>993</v>
      </c>
      <c r="C134" s="229" t="s">
        <v>1019</v>
      </c>
      <c r="D134" s="229" t="s">
        <v>1194</v>
      </c>
      <c r="E134" s="230">
        <v>0</v>
      </c>
      <c r="F134" s="206">
        <v>1</v>
      </c>
      <c r="G134" s="16">
        <v>0</v>
      </c>
      <c r="H134" s="226" t="s">
        <v>1322</v>
      </c>
      <c r="I134" s="229" t="s">
        <v>1060</v>
      </c>
      <c r="J134" s="202" t="s">
        <v>1061</v>
      </c>
      <c r="K134" s="236" t="s">
        <v>1062</v>
      </c>
      <c r="L134" s="272">
        <v>0</v>
      </c>
      <c r="M134" s="269">
        <v>1</v>
      </c>
    </row>
    <row r="135" spans="1:13" s="212" customFormat="1" ht="33.75" customHeight="1">
      <c r="A135" s="372" t="s">
        <v>929</v>
      </c>
      <c r="B135" s="373"/>
      <c r="C135" s="373"/>
      <c r="D135" s="373"/>
      <c r="E135" s="373"/>
      <c r="F135" s="373"/>
      <c r="G135" s="373"/>
      <c r="H135" s="373"/>
      <c r="I135" s="373"/>
      <c r="J135" s="373"/>
      <c r="K135" s="373"/>
      <c r="L135" s="373"/>
      <c r="M135" s="374"/>
    </row>
    <row r="136" spans="1:13" s="212" customFormat="1" ht="33.75" customHeight="1">
      <c r="A136" s="362" t="s">
        <v>1109</v>
      </c>
      <c r="B136" s="363"/>
      <c r="C136" s="363"/>
      <c r="D136" s="363"/>
      <c r="E136" s="363"/>
      <c r="F136" s="363"/>
      <c r="G136" s="363"/>
      <c r="H136" s="363"/>
      <c r="I136" s="363"/>
      <c r="J136" s="363"/>
      <c r="K136" s="363"/>
      <c r="L136" s="363"/>
      <c r="M136" s="364"/>
    </row>
    <row r="137" spans="1:14" ht="24.75" customHeight="1">
      <c r="A137" s="338" t="s">
        <v>859</v>
      </c>
      <c r="B137" s="377" t="s">
        <v>860</v>
      </c>
      <c r="C137" s="377" t="s">
        <v>857</v>
      </c>
      <c r="D137" s="377" t="s">
        <v>858</v>
      </c>
      <c r="E137" s="377" t="s">
        <v>1046</v>
      </c>
      <c r="F137" s="377"/>
      <c r="G137" s="408" t="s">
        <v>1253</v>
      </c>
      <c r="H137" s="409"/>
      <c r="I137" s="377" t="s">
        <v>485</v>
      </c>
      <c r="J137" s="384" t="s">
        <v>1116</v>
      </c>
      <c r="K137" s="413" t="s">
        <v>1117</v>
      </c>
      <c r="L137" s="384" t="s">
        <v>1257</v>
      </c>
      <c r="M137" s="384" t="s">
        <v>1258</v>
      </c>
      <c r="N137" s="212"/>
    </row>
    <row r="138" spans="1:14" ht="35.25" customHeight="1">
      <c r="A138" s="338"/>
      <c r="B138" s="377"/>
      <c r="C138" s="377"/>
      <c r="D138" s="377"/>
      <c r="E138" s="203" t="s">
        <v>1118</v>
      </c>
      <c r="F138" s="203" t="s">
        <v>1119</v>
      </c>
      <c r="G138" s="220" t="s">
        <v>1254</v>
      </c>
      <c r="H138" s="220" t="s">
        <v>1255</v>
      </c>
      <c r="I138" s="377"/>
      <c r="J138" s="385"/>
      <c r="K138" s="414"/>
      <c r="L138" s="385"/>
      <c r="M138" s="385"/>
      <c r="N138" s="212"/>
    </row>
    <row r="139" spans="1:13" s="212" customFormat="1" ht="123" customHeight="1">
      <c r="A139" s="277" t="s">
        <v>999</v>
      </c>
      <c r="B139" s="229" t="s">
        <v>92</v>
      </c>
      <c r="C139" s="229" t="s">
        <v>93</v>
      </c>
      <c r="D139" s="229" t="s">
        <v>900</v>
      </c>
      <c r="E139" s="206">
        <v>0</v>
      </c>
      <c r="F139" s="206">
        <v>1</v>
      </c>
      <c r="G139" s="16">
        <v>1</v>
      </c>
      <c r="H139" s="204" t="s">
        <v>1273</v>
      </c>
      <c r="I139" s="229" t="s">
        <v>899</v>
      </c>
      <c r="J139" s="277" t="s">
        <v>1075</v>
      </c>
      <c r="K139" s="341"/>
      <c r="L139" s="426">
        <f>(G139+G140+G141+G142+G143+G144)/6</f>
        <v>0.8666666666666667</v>
      </c>
      <c r="M139" s="410">
        <v>6</v>
      </c>
    </row>
    <row r="140" spans="1:13" s="212" customFormat="1" ht="60">
      <c r="A140" s="278"/>
      <c r="B140" s="229" t="s">
        <v>95</v>
      </c>
      <c r="C140" s="229" t="s">
        <v>1020</v>
      </c>
      <c r="D140" s="229" t="s">
        <v>901</v>
      </c>
      <c r="E140" s="206">
        <v>0.2</v>
      </c>
      <c r="F140" s="206">
        <v>1</v>
      </c>
      <c r="G140" s="16">
        <v>0.2</v>
      </c>
      <c r="H140" s="204" t="s">
        <v>1319</v>
      </c>
      <c r="I140" s="229" t="s">
        <v>902</v>
      </c>
      <c r="J140" s="278"/>
      <c r="K140" s="371"/>
      <c r="L140" s="427"/>
      <c r="M140" s="411"/>
    </row>
    <row r="141" spans="1:13" s="212" customFormat="1" ht="96">
      <c r="A141" s="278"/>
      <c r="B141" s="229" t="s">
        <v>97</v>
      </c>
      <c r="C141" s="229" t="s">
        <v>925</v>
      </c>
      <c r="D141" s="229" t="s">
        <v>903</v>
      </c>
      <c r="E141" s="230">
        <v>0</v>
      </c>
      <c r="F141" s="206">
        <v>1</v>
      </c>
      <c r="G141" s="16">
        <v>1</v>
      </c>
      <c r="H141" s="256" t="s">
        <v>1408</v>
      </c>
      <c r="I141" s="229" t="s">
        <v>902</v>
      </c>
      <c r="J141" s="278"/>
      <c r="K141" s="371"/>
      <c r="L141" s="427"/>
      <c r="M141" s="411"/>
    </row>
    <row r="142" spans="1:13" s="212" customFormat="1" ht="114.75" customHeight="1">
      <c r="A142" s="278"/>
      <c r="B142" s="229" t="s">
        <v>100</v>
      </c>
      <c r="C142" s="229" t="s">
        <v>101</v>
      </c>
      <c r="D142" s="229" t="s">
        <v>904</v>
      </c>
      <c r="E142" s="206">
        <v>0</v>
      </c>
      <c r="F142" s="206">
        <v>1</v>
      </c>
      <c r="G142" s="16">
        <v>1</v>
      </c>
      <c r="H142" s="204" t="s">
        <v>1274</v>
      </c>
      <c r="I142" s="229" t="s">
        <v>905</v>
      </c>
      <c r="J142" s="381"/>
      <c r="K142" s="371"/>
      <c r="L142" s="427"/>
      <c r="M142" s="411"/>
    </row>
    <row r="143" spans="1:13" s="212" customFormat="1" ht="199.5" customHeight="1">
      <c r="A143" s="278"/>
      <c r="B143" s="229" t="s">
        <v>1021</v>
      </c>
      <c r="C143" s="229" t="s">
        <v>938</v>
      </c>
      <c r="D143" s="229" t="s">
        <v>1022</v>
      </c>
      <c r="E143" s="230">
        <v>0</v>
      </c>
      <c r="F143" s="206">
        <v>1</v>
      </c>
      <c r="G143" s="16">
        <v>1</v>
      </c>
      <c r="H143" s="204" t="s">
        <v>1409</v>
      </c>
      <c r="I143" s="229" t="s">
        <v>942</v>
      </c>
      <c r="J143" s="228" t="s">
        <v>1076</v>
      </c>
      <c r="K143" s="342"/>
      <c r="L143" s="427"/>
      <c r="M143" s="411"/>
    </row>
    <row r="144" spans="1:13" s="212" customFormat="1" ht="132" customHeight="1">
      <c r="A144" s="381"/>
      <c r="B144" s="213" t="s">
        <v>993</v>
      </c>
      <c r="C144" s="229" t="s">
        <v>997</v>
      </c>
      <c r="D144" s="229" t="s">
        <v>937</v>
      </c>
      <c r="E144" s="230">
        <v>0</v>
      </c>
      <c r="F144" s="206">
        <v>1</v>
      </c>
      <c r="G144" s="16">
        <v>1</v>
      </c>
      <c r="H144" s="149" t="s">
        <v>1348</v>
      </c>
      <c r="I144" s="229" t="s">
        <v>942</v>
      </c>
      <c r="J144" s="228" t="s">
        <v>1077</v>
      </c>
      <c r="K144" s="204" t="s">
        <v>1312</v>
      </c>
      <c r="L144" s="428"/>
      <c r="M144" s="424"/>
    </row>
    <row r="145" spans="1:13" s="212" customFormat="1" ht="26.25" customHeight="1">
      <c r="A145" s="372" t="s">
        <v>1242</v>
      </c>
      <c r="B145" s="373"/>
      <c r="C145" s="373"/>
      <c r="D145" s="373"/>
      <c r="E145" s="373"/>
      <c r="F145" s="373"/>
      <c r="G145" s="373"/>
      <c r="H145" s="373"/>
      <c r="I145" s="373"/>
      <c r="J145" s="373"/>
      <c r="K145" s="373"/>
      <c r="L145" s="373"/>
      <c r="M145" s="374"/>
    </row>
    <row r="146" spans="1:13" s="212" customFormat="1" ht="33.75" customHeight="1">
      <c r="A146" s="362" t="s">
        <v>1110</v>
      </c>
      <c r="B146" s="363"/>
      <c r="C146" s="363"/>
      <c r="D146" s="363"/>
      <c r="E146" s="363"/>
      <c r="F146" s="363"/>
      <c r="G146" s="363"/>
      <c r="H146" s="363"/>
      <c r="I146" s="363"/>
      <c r="J146" s="363"/>
      <c r="K146" s="363"/>
      <c r="L146" s="363"/>
      <c r="M146" s="364"/>
    </row>
    <row r="147" spans="1:14" ht="24.75" customHeight="1">
      <c r="A147" s="386" t="s">
        <v>859</v>
      </c>
      <c r="B147" s="384" t="s">
        <v>860</v>
      </c>
      <c r="C147" s="384" t="s">
        <v>857</v>
      </c>
      <c r="D147" s="384" t="s">
        <v>858</v>
      </c>
      <c r="E147" s="382" t="s">
        <v>1046</v>
      </c>
      <c r="F147" s="383"/>
      <c r="G147" s="382" t="s">
        <v>1253</v>
      </c>
      <c r="H147" s="383"/>
      <c r="I147" s="384" t="s">
        <v>485</v>
      </c>
      <c r="J147" s="384" t="s">
        <v>1116</v>
      </c>
      <c r="K147" s="386" t="s">
        <v>1117</v>
      </c>
      <c r="L147" s="377" t="s">
        <v>1257</v>
      </c>
      <c r="M147" s="377" t="s">
        <v>1258</v>
      </c>
      <c r="N147" s="212"/>
    </row>
    <row r="148" spans="1:14" ht="35.25" customHeight="1">
      <c r="A148" s="415"/>
      <c r="B148" s="385"/>
      <c r="C148" s="385"/>
      <c r="D148" s="385"/>
      <c r="E148" s="203" t="s">
        <v>1118</v>
      </c>
      <c r="F148" s="203" t="s">
        <v>1119</v>
      </c>
      <c r="G148" s="203" t="s">
        <v>1254</v>
      </c>
      <c r="H148" s="203" t="s">
        <v>1255</v>
      </c>
      <c r="I148" s="385"/>
      <c r="J148" s="385"/>
      <c r="K148" s="415"/>
      <c r="L148" s="377"/>
      <c r="M148" s="377"/>
      <c r="N148" s="212"/>
    </row>
    <row r="149" spans="1:13" s="212" customFormat="1" ht="78.75" customHeight="1">
      <c r="A149" s="367" t="s">
        <v>999</v>
      </c>
      <c r="B149" s="277" t="s">
        <v>906</v>
      </c>
      <c r="C149" s="277" t="s">
        <v>1023</v>
      </c>
      <c r="D149" s="229" t="s">
        <v>1024</v>
      </c>
      <c r="E149" s="230">
        <v>1</v>
      </c>
      <c r="F149" s="206">
        <v>1</v>
      </c>
      <c r="G149" s="82">
        <v>1</v>
      </c>
      <c r="H149" s="256" t="s">
        <v>1286</v>
      </c>
      <c r="I149" s="213" t="s">
        <v>578</v>
      </c>
      <c r="J149" s="229" t="s">
        <v>1153</v>
      </c>
      <c r="K149" s="277" t="s">
        <v>1044</v>
      </c>
      <c r="L149" s="426">
        <f>(G149+G150+G151+G152+G153+G154+G155+G156+G157)/9</f>
        <v>0.8555555555555556</v>
      </c>
      <c r="M149" s="410">
        <v>9</v>
      </c>
    </row>
    <row r="150" spans="1:13" s="212" customFormat="1" ht="76.5" customHeight="1">
      <c r="A150" s="412"/>
      <c r="B150" s="278"/>
      <c r="C150" s="381"/>
      <c r="D150" s="229" t="s">
        <v>1152</v>
      </c>
      <c r="E150" s="230">
        <v>0</v>
      </c>
      <c r="F150" s="206" t="s">
        <v>662</v>
      </c>
      <c r="G150" s="206">
        <v>1</v>
      </c>
      <c r="H150" s="256" t="s">
        <v>1343</v>
      </c>
      <c r="I150" s="213" t="s">
        <v>578</v>
      </c>
      <c r="J150" s="229" t="s">
        <v>1153</v>
      </c>
      <c r="K150" s="278"/>
      <c r="L150" s="427"/>
      <c r="M150" s="411"/>
    </row>
    <row r="151" spans="1:13" s="212" customFormat="1" ht="72.75" customHeight="1">
      <c r="A151" s="412"/>
      <c r="B151" s="381"/>
      <c r="C151" s="229" t="s">
        <v>1025</v>
      </c>
      <c r="D151" s="229" t="s">
        <v>1026</v>
      </c>
      <c r="E151" s="230">
        <v>1</v>
      </c>
      <c r="F151" s="206">
        <f>1/1</f>
        <v>1</v>
      </c>
      <c r="G151" s="206">
        <v>0.9</v>
      </c>
      <c r="H151" s="270" t="s">
        <v>1388</v>
      </c>
      <c r="I151" s="213" t="s">
        <v>578</v>
      </c>
      <c r="J151" s="229" t="s">
        <v>1153</v>
      </c>
      <c r="K151" s="278"/>
      <c r="L151" s="427"/>
      <c r="M151" s="411"/>
    </row>
    <row r="152" spans="1:13" s="212" customFormat="1" ht="102" customHeight="1">
      <c r="A152" s="412"/>
      <c r="B152" s="229" t="s">
        <v>907</v>
      </c>
      <c r="C152" s="229" t="s">
        <v>908</v>
      </c>
      <c r="D152" s="229" t="s">
        <v>909</v>
      </c>
      <c r="E152" s="234">
        <v>0</v>
      </c>
      <c r="F152" s="206">
        <f>1/1</f>
        <v>1</v>
      </c>
      <c r="G152" s="206">
        <v>1</v>
      </c>
      <c r="H152" s="256" t="s">
        <v>1344</v>
      </c>
      <c r="I152" s="229" t="s">
        <v>578</v>
      </c>
      <c r="J152" s="229" t="s">
        <v>1153</v>
      </c>
      <c r="K152" s="278"/>
      <c r="L152" s="427"/>
      <c r="M152" s="411"/>
    </row>
    <row r="153" spans="1:13" s="212" customFormat="1" ht="69" customHeight="1">
      <c r="A153" s="412"/>
      <c r="B153" s="277" t="s">
        <v>910</v>
      </c>
      <c r="C153" s="229" t="s">
        <v>911</v>
      </c>
      <c r="D153" s="229" t="s">
        <v>912</v>
      </c>
      <c r="E153" s="231">
        <v>0</v>
      </c>
      <c r="F153" s="231">
        <v>0.5</v>
      </c>
      <c r="G153" s="258">
        <v>1</v>
      </c>
      <c r="H153" s="256" t="s">
        <v>1320</v>
      </c>
      <c r="I153" s="229" t="s">
        <v>1035</v>
      </c>
      <c r="J153" s="229" t="s">
        <v>1063</v>
      </c>
      <c r="K153" s="278"/>
      <c r="L153" s="427"/>
      <c r="M153" s="411"/>
    </row>
    <row r="154" spans="1:13" s="212" customFormat="1" ht="71.25" customHeight="1">
      <c r="A154" s="412"/>
      <c r="B154" s="278"/>
      <c r="C154" s="229" t="s">
        <v>913</v>
      </c>
      <c r="D154" s="229" t="s">
        <v>914</v>
      </c>
      <c r="E154" s="231">
        <v>0.3</v>
      </c>
      <c r="F154" s="231">
        <v>1</v>
      </c>
      <c r="G154" s="258">
        <v>0</v>
      </c>
      <c r="H154" s="256" t="s">
        <v>1303</v>
      </c>
      <c r="I154" s="229" t="s">
        <v>1035</v>
      </c>
      <c r="J154" s="229" t="s">
        <v>1063</v>
      </c>
      <c r="K154" s="278"/>
      <c r="L154" s="427"/>
      <c r="M154" s="411"/>
    </row>
    <row r="155" spans="1:13" s="212" customFormat="1" ht="84" customHeight="1">
      <c r="A155" s="370"/>
      <c r="B155" s="381"/>
      <c r="C155" s="229" t="s">
        <v>1027</v>
      </c>
      <c r="D155" s="229" t="s">
        <v>915</v>
      </c>
      <c r="E155" s="231">
        <v>0.6</v>
      </c>
      <c r="F155" s="231">
        <v>1</v>
      </c>
      <c r="G155" s="258">
        <v>0.8</v>
      </c>
      <c r="H155" s="256" t="s">
        <v>1410</v>
      </c>
      <c r="I155" s="229" t="s">
        <v>916</v>
      </c>
      <c r="J155" s="229" t="s">
        <v>1064</v>
      </c>
      <c r="K155" s="278"/>
      <c r="L155" s="427"/>
      <c r="M155" s="411"/>
    </row>
    <row r="156" spans="1:13" s="212" customFormat="1" ht="88.5" customHeight="1">
      <c r="A156" s="277" t="s">
        <v>999</v>
      </c>
      <c r="B156" s="277" t="s">
        <v>993</v>
      </c>
      <c r="C156" s="229" t="s">
        <v>943</v>
      </c>
      <c r="D156" s="205" t="s">
        <v>945</v>
      </c>
      <c r="E156" s="234">
        <v>0</v>
      </c>
      <c r="F156" s="231">
        <v>1</v>
      </c>
      <c r="G156" s="258">
        <v>1</v>
      </c>
      <c r="H156" s="256" t="s">
        <v>1285</v>
      </c>
      <c r="I156" s="229" t="s">
        <v>1035</v>
      </c>
      <c r="J156" s="229" t="s">
        <v>1153</v>
      </c>
      <c r="K156" s="278"/>
      <c r="L156" s="427"/>
      <c r="M156" s="411"/>
    </row>
    <row r="157" spans="1:13" s="212" customFormat="1" ht="125.25" customHeight="1">
      <c r="A157" s="381"/>
      <c r="B157" s="381"/>
      <c r="C157" s="229" t="s">
        <v>997</v>
      </c>
      <c r="D157" s="229" t="s">
        <v>1009</v>
      </c>
      <c r="E157" s="230">
        <v>0</v>
      </c>
      <c r="F157" s="206">
        <v>1</v>
      </c>
      <c r="G157" s="206">
        <v>1</v>
      </c>
      <c r="H157" s="257" t="s">
        <v>1294</v>
      </c>
      <c r="I157" s="229" t="s">
        <v>1035</v>
      </c>
      <c r="J157" s="228" t="s">
        <v>1078</v>
      </c>
      <c r="K157" s="381"/>
      <c r="L157" s="428"/>
      <c r="M157" s="411"/>
    </row>
    <row r="158" spans="1:13" s="212" customFormat="1" ht="30.75" customHeight="1">
      <c r="A158" s="372" t="s">
        <v>1028</v>
      </c>
      <c r="B158" s="373"/>
      <c r="C158" s="373"/>
      <c r="D158" s="373"/>
      <c r="E158" s="373"/>
      <c r="F158" s="373"/>
      <c r="G158" s="373"/>
      <c r="H158" s="373"/>
      <c r="I158" s="373"/>
      <c r="J158" s="373"/>
      <c r="K158" s="373"/>
      <c r="L158" s="373"/>
      <c r="M158" s="374"/>
    </row>
    <row r="159" spans="1:13" s="212" customFormat="1" ht="33.75" customHeight="1">
      <c r="A159" s="362" t="s">
        <v>1111</v>
      </c>
      <c r="B159" s="363"/>
      <c r="C159" s="363"/>
      <c r="D159" s="363"/>
      <c r="E159" s="363"/>
      <c r="F159" s="363"/>
      <c r="G159" s="363"/>
      <c r="H159" s="363"/>
      <c r="I159" s="363"/>
      <c r="J159" s="363"/>
      <c r="K159" s="363"/>
      <c r="L159" s="363"/>
      <c r="M159" s="364"/>
    </row>
    <row r="160" spans="1:14" ht="24.75" customHeight="1">
      <c r="A160" s="338" t="s">
        <v>859</v>
      </c>
      <c r="B160" s="377" t="s">
        <v>860</v>
      </c>
      <c r="C160" s="377" t="s">
        <v>857</v>
      </c>
      <c r="D160" s="377" t="s">
        <v>858</v>
      </c>
      <c r="E160" s="377" t="s">
        <v>1046</v>
      </c>
      <c r="F160" s="377"/>
      <c r="G160" s="397" t="s">
        <v>1253</v>
      </c>
      <c r="H160" s="397"/>
      <c r="I160" s="377" t="s">
        <v>485</v>
      </c>
      <c r="J160" s="384" t="s">
        <v>1116</v>
      </c>
      <c r="K160" s="413" t="s">
        <v>1117</v>
      </c>
      <c r="L160" s="377" t="s">
        <v>1257</v>
      </c>
      <c r="M160" s="377" t="s">
        <v>1258</v>
      </c>
      <c r="N160" s="212"/>
    </row>
    <row r="161" spans="1:14" ht="35.25" customHeight="1">
      <c r="A161" s="338"/>
      <c r="B161" s="377"/>
      <c r="C161" s="377"/>
      <c r="D161" s="377"/>
      <c r="E161" s="203" t="s">
        <v>1118</v>
      </c>
      <c r="F161" s="203" t="s">
        <v>1119</v>
      </c>
      <c r="G161" s="220" t="s">
        <v>1254</v>
      </c>
      <c r="H161" s="220" t="s">
        <v>1255</v>
      </c>
      <c r="I161" s="377"/>
      <c r="J161" s="385"/>
      <c r="K161" s="414"/>
      <c r="L161" s="377"/>
      <c r="M161" s="377"/>
      <c r="N161" s="212"/>
    </row>
    <row r="162" spans="1:13" s="212" customFormat="1" ht="141.75" customHeight="1">
      <c r="A162" s="276" t="s">
        <v>999</v>
      </c>
      <c r="B162" s="229" t="s">
        <v>1154</v>
      </c>
      <c r="C162" s="229" t="s">
        <v>1029</v>
      </c>
      <c r="D162" s="229" t="s">
        <v>1093</v>
      </c>
      <c r="E162" s="231">
        <v>0</v>
      </c>
      <c r="F162" s="231">
        <f>5/5</f>
        <v>1</v>
      </c>
      <c r="G162" s="200">
        <v>1</v>
      </c>
      <c r="H162" s="204" t="s">
        <v>1389</v>
      </c>
      <c r="I162" s="229" t="s">
        <v>246</v>
      </c>
      <c r="J162" s="233" t="s">
        <v>1079</v>
      </c>
      <c r="K162" s="388" t="s">
        <v>1044</v>
      </c>
      <c r="L162" s="426">
        <f>(G162+G163+G164+G165)/4</f>
        <v>1</v>
      </c>
      <c r="M162" s="411">
        <v>4</v>
      </c>
    </row>
    <row r="163" spans="1:13" s="212" customFormat="1" ht="68.25" customHeight="1">
      <c r="A163" s="315"/>
      <c r="B163" s="229" t="s">
        <v>1249</v>
      </c>
      <c r="C163" s="229" t="s">
        <v>1243</v>
      </c>
      <c r="D163" s="229" t="s">
        <v>1244</v>
      </c>
      <c r="E163" s="206">
        <v>0</v>
      </c>
      <c r="F163" s="206">
        <v>0.8</v>
      </c>
      <c r="G163" s="16">
        <v>1</v>
      </c>
      <c r="H163" s="204" t="s">
        <v>1295</v>
      </c>
      <c r="I163" s="229" t="s">
        <v>246</v>
      </c>
      <c r="J163" s="233" t="s">
        <v>1079</v>
      </c>
      <c r="K163" s="389"/>
      <c r="L163" s="427"/>
      <c r="M163" s="411"/>
    </row>
    <row r="164" spans="1:13" s="212" customFormat="1" ht="87.75" customHeight="1">
      <c r="A164" s="315"/>
      <c r="B164" s="276" t="s">
        <v>993</v>
      </c>
      <c r="C164" s="229" t="s">
        <v>943</v>
      </c>
      <c r="D164" s="205" t="s">
        <v>945</v>
      </c>
      <c r="E164" s="234">
        <v>0</v>
      </c>
      <c r="F164" s="231">
        <v>1</v>
      </c>
      <c r="G164" s="200">
        <v>1</v>
      </c>
      <c r="H164" s="204" t="s">
        <v>1296</v>
      </c>
      <c r="I164" s="229" t="s">
        <v>1034</v>
      </c>
      <c r="J164" s="228" t="s">
        <v>1081</v>
      </c>
      <c r="K164" s="389"/>
      <c r="L164" s="427"/>
      <c r="M164" s="411"/>
    </row>
    <row r="165" spans="1:13" s="212" customFormat="1" ht="174.75" customHeight="1">
      <c r="A165" s="315"/>
      <c r="B165" s="276"/>
      <c r="C165" s="229" t="s">
        <v>1245</v>
      </c>
      <c r="D165" s="229" t="s">
        <v>1009</v>
      </c>
      <c r="E165" s="230">
        <v>0</v>
      </c>
      <c r="F165" s="206">
        <v>1</v>
      </c>
      <c r="G165" s="16">
        <v>1</v>
      </c>
      <c r="H165" s="149" t="s">
        <v>1313</v>
      </c>
      <c r="I165" s="229" t="s">
        <v>1034</v>
      </c>
      <c r="J165" s="228" t="s">
        <v>1080</v>
      </c>
      <c r="K165" s="390"/>
      <c r="L165" s="428"/>
      <c r="M165" s="424"/>
    </row>
    <row r="166" spans="1:13" s="212" customFormat="1" ht="30.75" customHeight="1">
      <c r="A166" s="372" t="s">
        <v>1030</v>
      </c>
      <c r="B166" s="373"/>
      <c r="C166" s="373"/>
      <c r="D166" s="373"/>
      <c r="E166" s="373"/>
      <c r="F166" s="373"/>
      <c r="G166" s="373"/>
      <c r="H166" s="373"/>
      <c r="I166" s="373"/>
      <c r="J166" s="373"/>
      <c r="K166" s="373"/>
      <c r="L166" s="373"/>
      <c r="M166" s="374"/>
    </row>
    <row r="167" spans="1:13" s="212" customFormat="1" ht="33.75" customHeight="1">
      <c r="A167" s="362" t="s">
        <v>1112</v>
      </c>
      <c r="B167" s="363"/>
      <c r="C167" s="363"/>
      <c r="D167" s="363"/>
      <c r="E167" s="363"/>
      <c r="F167" s="363"/>
      <c r="G167" s="363"/>
      <c r="H167" s="363"/>
      <c r="I167" s="363"/>
      <c r="J167" s="363"/>
      <c r="K167" s="363"/>
      <c r="L167" s="363"/>
      <c r="M167" s="364"/>
    </row>
    <row r="168" spans="1:14" ht="24.75" customHeight="1">
      <c r="A168" s="338" t="s">
        <v>859</v>
      </c>
      <c r="B168" s="377" t="s">
        <v>860</v>
      </c>
      <c r="C168" s="377" t="s">
        <v>857</v>
      </c>
      <c r="D168" s="377" t="s">
        <v>858</v>
      </c>
      <c r="E168" s="377" t="s">
        <v>1046</v>
      </c>
      <c r="F168" s="377"/>
      <c r="G168" s="377" t="s">
        <v>1253</v>
      </c>
      <c r="H168" s="377"/>
      <c r="I168" s="377" t="s">
        <v>485</v>
      </c>
      <c r="J168" s="384" t="s">
        <v>1116</v>
      </c>
      <c r="K168" s="413" t="s">
        <v>1117</v>
      </c>
      <c r="L168" s="377" t="s">
        <v>1257</v>
      </c>
      <c r="M168" s="377" t="s">
        <v>1258</v>
      </c>
      <c r="N168" s="212"/>
    </row>
    <row r="169" spans="1:14" ht="35.25" customHeight="1">
      <c r="A169" s="338"/>
      <c r="B169" s="377"/>
      <c r="C169" s="377"/>
      <c r="D169" s="377"/>
      <c r="E169" s="203" t="s">
        <v>1118</v>
      </c>
      <c r="F169" s="203" t="s">
        <v>1119</v>
      </c>
      <c r="G169" s="203" t="s">
        <v>1254</v>
      </c>
      <c r="H169" s="203" t="s">
        <v>1255</v>
      </c>
      <c r="I169" s="377"/>
      <c r="J169" s="385"/>
      <c r="K169" s="414"/>
      <c r="L169" s="377"/>
      <c r="M169" s="377"/>
      <c r="N169" s="212"/>
    </row>
    <row r="170" spans="1:13" s="212" customFormat="1" ht="105.75" customHeight="1">
      <c r="A170" s="277" t="s">
        <v>999</v>
      </c>
      <c r="B170" s="229" t="s">
        <v>953</v>
      </c>
      <c r="C170" s="229" t="s">
        <v>1031</v>
      </c>
      <c r="D170" s="205" t="s">
        <v>917</v>
      </c>
      <c r="E170" s="206">
        <v>0.8</v>
      </c>
      <c r="F170" s="206">
        <v>1</v>
      </c>
      <c r="G170" s="206">
        <v>1</v>
      </c>
      <c r="H170" s="256" t="s">
        <v>1316</v>
      </c>
      <c r="I170" s="229" t="s">
        <v>918</v>
      </c>
      <c r="J170" s="228" t="s">
        <v>1156</v>
      </c>
      <c r="K170" s="240"/>
      <c r="L170" s="427">
        <f>(G170+G171+G172+G173)/4</f>
        <v>1</v>
      </c>
      <c r="M170" s="411">
        <v>4</v>
      </c>
    </row>
    <row r="171" spans="1:13" s="212" customFormat="1" ht="93" customHeight="1">
      <c r="A171" s="365"/>
      <c r="B171" s="218" t="s">
        <v>919</v>
      </c>
      <c r="C171" s="197" t="s">
        <v>921</v>
      </c>
      <c r="D171" s="204" t="s">
        <v>1032</v>
      </c>
      <c r="E171" s="234">
        <v>0</v>
      </c>
      <c r="F171" s="200">
        <f>3/3</f>
        <v>1</v>
      </c>
      <c r="G171" s="258">
        <v>1</v>
      </c>
      <c r="H171" s="256" t="s">
        <v>1345</v>
      </c>
      <c r="I171" s="229" t="s">
        <v>920</v>
      </c>
      <c r="J171" s="228" t="s">
        <v>1155</v>
      </c>
      <c r="K171" s="240"/>
      <c r="L171" s="427"/>
      <c r="M171" s="411"/>
    </row>
    <row r="172" spans="1:13" s="212" customFormat="1" ht="75.75" customHeight="1">
      <c r="A172" s="365"/>
      <c r="B172" s="276" t="s">
        <v>993</v>
      </c>
      <c r="C172" s="229" t="s">
        <v>943</v>
      </c>
      <c r="D172" s="205" t="s">
        <v>945</v>
      </c>
      <c r="E172" s="234">
        <v>0</v>
      </c>
      <c r="F172" s="231">
        <v>1</v>
      </c>
      <c r="G172" s="258">
        <v>1</v>
      </c>
      <c r="H172" s="256" t="s">
        <v>1290</v>
      </c>
      <c r="I172" s="229" t="s">
        <v>920</v>
      </c>
      <c r="J172" s="228" t="s">
        <v>1157</v>
      </c>
      <c r="K172" s="240"/>
      <c r="L172" s="427"/>
      <c r="M172" s="411"/>
    </row>
    <row r="173" spans="1:13" s="212" customFormat="1" ht="138" customHeight="1">
      <c r="A173" s="366"/>
      <c r="B173" s="276"/>
      <c r="C173" s="229" t="s">
        <v>1158</v>
      </c>
      <c r="D173" s="229" t="s">
        <v>1009</v>
      </c>
      <c r="E173" s="230">
        <v>0</v>
      </c>
      <c r="F173" s="206">
        <v>0.5</v>
      </c>
      <c r="G173" s="206">
        <v>1</v>
      </c>
      <c r="H173" s="257" t="s">
        <v>1346</v>
      </c>
      <c r="I173" s="229" t="s">
        <v>920</v>
      </c>
      <c r="J173" s="228" t="s">
        <v>1082</v>
      </c>
      <c r="K173" s="236" t="s">
        <v>1159</v>
      </c>
      <c r="L173" s="428"/>
      <c r="M173" s="424"/>
    </row>
    <row r="174" spans="1:13" s="212" customFormat="1" ht="24" customHeight="1">
      <c r="A174" s="372" t="s">
        <v>930</v>
      </c>
      <c r="B174" s="373"/>
      <c r="C174" s="373"/>
      <c r="D174" s="373"/>
      <c r="E174" s="373"/>
      <c r="F174" s="373"/>
      <c r="G174" s="373"/>
      <c r="H174" s="373"/>
      <c r="I174" s="373"/>
      <c r="J174" s="373"/>
      <c r="K174" s="373"/>
      <c r="L174" s="373"/>
      <c r="M174" s="374"/>
    </row>
    <row r="175" spans="1:13" s="212" customFormat="1" ht="33.75" customHeight="1">
      <c r="A175" s="362" t="s">
        <v>1113</v>
      </c>
      <c r="B175" s="363"/>
      <c r="C175" s="363"/>
      <c r="D175" s="363"/>
      <c r="E175" s="363"/>
      <c r="F175" s="363"/>
      <c r="G175" s="363"/>
      <c r="H175" s="363"/>
      <c r="I175" s="363"/>
      <c r="J175" s="363"/>
      <c r="K175" s="363"/>
      <c r="L175" s="363"/>
      <c r="M175" s="364"/>
    </row>
    <row r="176" spans="1:14" ht="24.75" customHeight="1">
      <c r="A176" s="338" t="s">
        <v>859</v>
      </c>
      <c r="B176" s="377" t="s">
        <v>860</v>
      </c>
      <c r="C176" s="377" t="s">
        <v>857</v>
      </c>
      <c r="D176" s="377" t="s">
        <v>858</v>
      </c>
      <c r="E176" s="377" t="s">
        <v>1046</v>
      </c>
      <c r="F176" s="377"/>
      <c r="G176" s="397" t="s">
        <v>1253</v>
      </c>
      <c r="H176" s="397"/>
      <c r="I176" s="377" t="s">
        <v>485</v>
      </c>
      <c r="J176" s="384" t="s">
        <v>1116</v>
      </c>
      <c r="K176" s="413" t="s">
        <v>1117</v>
      </c>
      <c r="L176" s="377" t="s">
        <v>1257</v>
      </c>
      <c r="M176" s="377" t="s">
        <v>1258</v>
      </c>
      <c r="N176" s="212"/>
    </row>
    <row r="177" spans="1:14" ht="35.25" customHeight="1">
      <c r="A177" s="338"/>
      <c r="B177" s="377"/>
      <c r="C177" s="377"/>
      <c r="D177" s="377"/>
      <c r="E177" s="203" t="s">
        <v>1118</v>
      </c>
      <c r="F177" s="203" t="s">
        <v>1119</v>
      </c>
      <c r="G177" s="220" t="s">
        <v>1254</v>
      </c>
      <c r="H177" s="220" t="s">
        <v>1255</v>
      </c>
      <c r="I177" s="377"/>
      <c r="J177" s="385"/>
      <c r="K177" s="414"/>
      <c r="L177" s="377"/>
      <c r="M177" s="377"/>
      <c r="N177" s="212"/>
    </row>
    <row r="178" spans="1:13" s="212" customFormat="1" ht="138" customHeight="1">
      <c r="A178" s="277" t="s">
        <v>999</v>
      </c>
      <c r="B178" s="276" t="s">
        <v>121</v>
      </c>
      <c r="C178" s="204" t="s">
        <v>1160</v>
      </c>
      <c r="D178" s="229" t="s">
        <v>1101</v>
      </c>
      <c r="E178" s="234">
        <v>0</v>
      </c>
      <c r="F178" s="206">
        <v>1</v>
      </c>
      <c r="G178" s="16">
        <v>1</v>
      </c>
      <c r="H178" s="204" t="s">
        <v>1338</v>
      </c>
      <c r="I178" s="229" t="s">
        <v>123</v>
      </c>
      <c r="J178" s="233" t="s">
        <v>1163</v>
      </c>
      <c r="K178" s="388" t="s">
        <v>1044</v>
      </c>
      <c r="L178" s="425">
        <f>(G178+G179+G180+G181+G182+G183)/6</f>
        <v>0.995</v>
      </c>
      <c r="M178" s="410">
        <v>6</v>
      </c>
    </row>
    <row r="179" spans="1:13" s="212" customFormat="1" ht="92.25" customHeight="1">
      <c r="A179" s="365"/>
      <c r="B179" s="276"/>
      <c r="C179" s="204" t="s">
        <v>1161</v>
      </c>
      <c r="D179" s="204" t="s">
        <v>1162</v>
      </c>
      <c r="E179" s="234">
        <v>0</v>
      </c>
      <c r="F179" s="206">
        <v>1</v>
      </c>
      <c r="G179" s="16">
        <v>1</v>
      </c>
      <c r="H179" s="204" t="s">
        <v>1339</v>
      </c>
      <c r="I179" s="229" t="s">
        <v>123</v>
      </c>
      <c r="J179" s="233" t="s">
        <v>1165</v>
      </c>
      <c r="K179" s="389"/>
      <c r="L179" s="439"/>
      <c r="M179" s="411"/>
    </row>
    <row r="180" spans="1:13" s="212" customFormat="1" ht="168" customHeight="1">
      <c r="A180" s="365"/>
      <c r="B180" s="276"/>
      <c r="C180" s="229" t="s">
        <v>961</v>
      </c>
      <c r="D180" s="229" t="s">
        <v>954</v>
      </c>
      <c r="E180" s="234">
        <v>0</v>
      </c>
      <c r="F180" s="206">
        <v>1</v>
      </c>
      <c r="G180" s="16">
        <v>0.97</v>
      </c>
      <c r="H180" s="204" t="s">
        <v>1288</v>
      </c>
      <c r="I180" s="229" t="s">
        <v>123</v>
      </c>
      <c r="J180" s="233" t="s">
        <v>1164</v>
      </c>
      <c r="K180" s="389"/>
      <c r="L180" s="439"/>
      <c r="M180" s="411"/>
    </row>
    <row r="181" spans="1:13" s="212" customFormat="1" ht="153.75" customHeight="1">
      <c r="A181" s="366"/>
      <c r="B181" s="315"/>
      <c r="C181" s="229" t="s">
        <v>923</v>
      </c>
      <c r="D181" s="229" t="s">
        <v>1033</v>
      </c>
      <c r="E181" s="234">
        <v>0</v>
      </c>
      <c r="F181" s="206">
        <v>1</v>
      </c>
      <c r="G181" s="16">
        <v>1</v>
      </c>
      <c r="H181" s="204" t="s">
        <v>1340</v>
      </c>
      <c r="I181" s="229" t="s">
        <v>334</v>
      </c>
      <c r="J181" s="233" t="s">
        <v>1165</v>
      </c>
      <c r="K181" s="389"/>
      <c r="L181" s="439"/>
      <c r="M181" s="411"/>
    </row>
    <row r="182" spans="1:13" s="212" customFormat="1" ht="78" customHeight="1">
      <c r="A182" s="277" t="s">
        <v>999</v>
      </c>
      <c r="B182" s="277" t="s">
        <v>993</v>
      </c>
      <c r="C182" s="229" t="s">
        <v>943</v>
      </c>
      <c r="D182" s="205" t="s">
        <v>945</v>
      </c>
      <c r="E182" s="234">
        <v>0</v>
      </c>
      <c r="F182" s="231">
        <v>1</v>
      </c>
      <c r="G182" s="200">
        <v>1</v>
      </c>
      <c r="H182" s="204" t="s">
        <v>1341</v>
      </c>
      <c r="I182" s="229" t="s">
        <v>334</v>
      </c>
      <c r="J182" s="233" t="s">
        <v>1092</v>
      </c>
      <c r="K182" s="389"/>
      <c r="L182" s="439"/>
      <c r="M182" s="411"/>
    </row>
    <row r="183" spans="1:13" s="212" customFormat="1" ht="192">
      <c r="A183" s="366"/>
      <c r="B183" s="366"/>
      <c r="C183" s="229" t="s">
        <v>1166</v>
      </c>
      <c r="D183" s="229" t="s">
        <v>937</v>
      </c>
      <c r="E183" s="230">
        <v>0</v>
      </c>
      <c r="F183" s="206">
        <v>1</v>
      </c>
      <c r="G183" s="16">
        <v>1</v>
      </c>
      <c r="H183" s="204" t="s">
        <v>1297</v>
      </c>
      <c r="I183" s="229" t="s">
        <v>334</v>
      </c>
      <c r="J183" s="228" t="s">
        <v>1080</v>
      </c>
      <c r="K183" s="390"/>
      <c r="L183" s="440"/>
      <c r="M183" s="424"/>
    </row>
    <row r="184" spans="1:13" s="212" customFormat="1" ht="25.5" customHeight="1">
      <c r="A184" s="372" t="s">
        <v>931</v>
      </c>
      <c r="B184" s="373"/>
      <c r="C184" s="373"/>
      <c r="D184" s="373"/>
      <c r="E184" s="373"/>
      <c r="F184" s="373"/>
      <c r="G184" s="373"/>
      <c r="H184" s="373"/>
      <c r="I184" s="373"/>
      <c r="J184" s="373"/>
      <c r="K184" s="373"/>
      <c r="L184" s="373"/>
      <c r="M184" s="374"/>
    </row>
    <row r="185" spans="1:13" s="212" customFormat="1" ht="33.75" customHeight="1">
      <c r="A185" s="362" t="s">
        <v>1114</v>
      </c>
      <c r="B185" s="363"/>
      <c r="C185" s="363"/>
      <c r="D185" s="363"/>
      <c r="E185" s="363"/>
      <c r="F185" s="363"/>
      <c r="G185" s="363"/>
      <c r="H185" s="363"/>
      <c r="I185" s="363"/>
      <c r="J185" s="363"/>
      <c r="K185" s="363"/>
      <c r="L185" s="363"/>
      <c r="M185" s="364"/>
    </row>
    <row r="186" spans="1:13" ht="24.75" customHeight="1">
      <c r="A186" s="338" t="s">
        <v>859</v>
      </c>
      <c r="B186" s="377" t="s">
        <v>860</v>
      </c>
      <c r="C186" s="377" t="s">
        <v>857</v>
      </c>
      <c r="D186" s="377" t="s">
        <v>858</v>
      </c>
      <c r="E186" s="377" t="s">
        <v>1046</v>
      </c>
      <c r="F186" s="377"/>
      <c r="G186" s="397" t="s">
        <v>1253</v>
      </c>
      <c r="H186" s="397"/>
      <c r="I186" s="377" t="s">
        <v>485</v>
      </c>
      <c r="J186" s="377" t="s">
        <v>1116</v>
      </c>
      <c r="K186" s="338" t="s">
        <v>1117</v>
      </c>
      <c r="L186" s="377" t="s">
        <v>1257</v>
      </c>
      <c r="M186" s="377" t="s">
        <v>1258</v>
      </c>
    </row>
    <row r="187" spans="1:13" ht="35.25" customHeight="1">
      <c r="A187" s="338"/>
      <c r="B187" s="377"/>
      <c r="C187" s="377"/>
      <c r="D187" s="377"/>
      <c r="E187" s="203" t="s">
        <v>1118</v>
      </c>
      <c r="F187" s="203" t="s">
        <v>1119</v>
      </c>
      <c r="G187" s="220" t="s">
        <v>1254</v>
      </c>
      <c r="H187" s="220" t="s">
        <v>1255</v>
      </c>
      <c r="I187" s="377"/>
      <c r="J187" s="377"/>
      <c r="K187" s="338"/>
      <c r="L187" s="377"/>
      <c r="M187" s="377"/>
    </row>
    <row r="188" spans="1:13" ht="95.25" customHeight="1">
      <c r="A188" s="276" t="s">
        <v>922</v>
      </c>
      <c r="B188" s="241" t="s">
        <v>124</v>
      </c>
      <c r="C188" s="241" t="s">
        <v>125</v>
      </c>
      <c r="D188" s="205" t="s">
        <v>955</v>
      </c>
      <c r="E188" s="242">
        <v>0</v>
      </c>
      <c r="F188" s="244">
        <v>1</v>
      </c>
      <c r="G188" s="200">
        <v>1</v>
      </c>
      <c r="H188" s="204" t="s">
        <v>1342</v>
      </c>
      <c r="I188" s="241" t="s">
        <v>1034</v>
      </c>
      <c r="J188" s="241" t="s">
        <v>1167</v>
      </c>
      <c r="K188" s="276" t="s">
        <v>1044</v>
      </c>
      <c r="L188" s="438">
        <f>(G188+G189+G190)/3</f>
        <v>1</v>
      </c>
      <c r="M188" s="281">
        <v>3</v>
      </c>
    </row>
    <row r="189" spans="1:13" ht="72">
      <c r="A189" s="276"/>
      <c r="B189" s="276" t="s">
        <v>993</v>
      </c>
      <c r="C189" s="241" t="s">
        <v>943</v>
      </c>
      <c r="D189" s="205" t="s">
        <v>945</v>
      </c>
      <c r="E189" s="242">
        <v>0</v>
      </c>
      <c r="F189" s="244">
        <v>1</v>
      </c>
      <c r="G189" s="200">
        <v>1</v>
      </c>
      <c r="H189" s="197" t="s">
        <v>1289</v>
      </c>
      <c r="I189" s="241" t="s">
        <v>1034</v>
      </c>
      <c r="J189" s="246" t="s">
        <v>1170</v>
      </c>
      <c r="K189" s="276"/>
      <c r="L189" s="438"/>
      <c r="M189" s="281"/>
    </row>
    <row r="190" spans="1:13" ht="144">
      <c r="A190" s="276"/>
      <c r="B190" s="276"/>
      <c r="C190" s="241" t="s">
        <v>1223</v>
      </c>
      <c r="D190" s="241" t="s">
        <v>937</v>
      </c>
      <c r="E190" s="245">
        <v>0</v>
      </c>
      <c r="F190" s="206">
        <v>1</v>
      </c>
      <c r="G190" s="16">
        <v>1</v>
      </c>
      <c r="H190" s="149" t="s">
        <v>1298</v>
      </c>
      <c r="I190" s="241" t="s">
        <v>1034</v>
      </c>
      <c r="J190" s="246" t="s">
        <v>1077</v>
      </c>
      <c r="K190" s="276"/>
      <c r="L190" s="438"/>
      <c r="M190" s="281"/>
    </row>
    <row r="191" spans="1:13" ht="12" customHeight="1">
      <c r="A191" s="396" t="s">
        <v>1390</v>
      </c>
      <c r="B191" s="396"/>
      <c r="C191" s="396"/>
      <c r="D191" s="396"/>
      <c r="E191" s="396"/>
      <c r="F191" s="396"/>
      <c r="G191" s="396"/>
      <c r="H191" s="396"/>
      <c r="I191" s="396"/>
      <c r="J191" s="396"/>
      <c r="K191" s="396"/>
      <c r="L191" s="227">
        <f>(L10+L22+L32+L53+L67+L80+L94+L104+L115+L134+L139+L149+L162+L170+L178+L188)/16</f>
        <v>0.8787002908608543</v>
      </c>
      <c r="M191" s="212">
        <f>M10+M22+M32+M53+M67+M80+M94+M104+M115+M134+M139+M149+M162+M170+M178+M188</f>
        <v>123</v>
      </c>
    </row>
    <row r="192" spans="1:11" ht="12" customHeight="1">
      <c r="A192" s="396" t="s">
        <v>1246</v>
      </c>
      <c r="B192" s="396"/>
      <c r="C192" s="396"/>
      <c r="D192" s="396"/>
      <c r="E192" s="396"/>
      <c r="F192" s="396"/>
      <c r="G192" s="396"/>
      <c r="H192" s="396"/>
      <c r="I192" s="396"/>
      <c r="J192" s="396"/>
      <c r="K192" s="396"/>
    </row>
    <row r="193" spans="1:11" ht="12" customHeight="1">
      <c r="A193" s="396" t="s">
        <v>1084</v>
      </c>
      <c r="B193" s="396"/>
      <c r="C193" s="396"/>
      <c r="D193" s="396"/>
      <c r="E193" s="396"/>
      <c r="F193" s="396"/>
      <c r="G193" s="396"/>
      <c r="H193" s="396"/>
      <c r="I193" s="396"/>
      <c r="J193" s="396"/>
      <c r="K193" s="396"/>
    </row>
    <row r="195" spans="6:14" ht="12">
      <c r="F195" s="248"/>
      <c r="G195" s="249"/>
      <c r="H195" s="249"/>
      <c r="I195" s="248"/>
      <c r="J195" s="250"/>
      <c r="K195" s="251"/>
      <c r="L195" s="250"/>
      <c r="M195" s="250"/>
      <c r="N195" s="250"/>
    </row>
    <row r="196" spans="6:14" ht="12">
      <c r="F196" s="248"/>
      <c r="G196" s="249"/>
      <c r="H196" s="249"/>
      <c r="I196" s="248"/>
      <c r="J196" s="250"/>
      <c r="K196" s="251"/>
      <c r="L196" s="250"/>
      <c r="M196" s="250"/>
      <c r="N196" s="250"/>
    </row>
    <row r="197" spans="6:14" ht="12">
      <c r="F197" s="396"/>
      <c r="G197" s="396"/>
      <c r="H197" s="396"/>
      <c r="I197" s="396"/>
      <c r="J197" s="396"/>
      <c r="K197" s="396"/>
      <c r="L197" s="396"/>
      <c r="M197" s="396"/>
      <c r="N197" s="250"/>
    </row>
    <row r="198" spans="6:14" ht="12">
      <c r="F198" s="248"/>
      <c r="G198" s="249"/>
      <c r="H198" s="249"/>
      <c r="I198" s="396"/>
      <c r="J198" s="396"/>
      <c r="K198" s="396"/>
      <c r="L198" s="396"/>
      <c r="M198" s="396"/>
      <c r="N198" s="250"/>
    </row>
  </sheetData>
  <sheetProtection/>
  <protectedRanges>
    <protectedRange sqref="K131" name="Planeacion"/>
  </protectedRanges>
  <mergeCells count="315">
    <mergeCell ref="M176:M177"/>
    <mergeCell ref="L186:L187"/>
    <mergeCell ref="L162:L165"/>
    <mergeCell ref="M162:M165"/>
    <mergeCell ref="L176:L177"/>
    <mergeCell ref="A184:M184"/>
    <mergeCell ref="A185:M185"/>
    <mergeCell ref="A174:M174"/>
    <mergeCell ref="L178:L183"/>
    <mergeCell ref="M170:M173"/>
    <mergeCell ref="M104:M110"/>
    <mergeCell ref="L170:L173"/>
    <mergeCell ref="L92:L93"/>
    <mergeCell ref="M92:M93"/>
    <mergeCell ref="L147:L148"/>
    <mergeCell ref="M147:M148"/>
    <mergeCell ref="L160:L161"/>
    <mergeCell ref="L149:L157"/>
    <mergeCell ref="A191:K191"/>
    <mergeCell ref="L188:L190"/>
    <mergeCell ref="M188:M190"/>
    <mergeCell ref="M139:M144"/>
    <mergeCell ref="L139:L144"/>
    <mergeCell ref="M102:M103"/>
    <mergeCell ref="A166:M166"/>
    <mergeCell ref="A167:M167"/>
    <mergeCell ref="M186:M187"/>
    <mergeCell ref="M178:M183"/>
    <mergeCell ref="M113:M114"/>
    <mergeCell ref="M65:M66"/>
    <mergeCell ref="L78:L79"/>
    <mergeCell ref="M78:M79"/>
    <mergeCell ref="M80:M89"/>
    <mergeCell ref="L115:L133"/>
    <mergeCell ref="M94:M99"/>
    <mergeCell ref="L65:L66"/>
    <mergeCell ref="L94:L99"/>
    <mergeCell ref="L104:L110"/>
    <mergeCell ref="L51:L52"/>
    <mergeCell ref="M51:M52"/>
    <mergeCell ref="L168:L169"/>
    <mergeCell ref="L102:L103"/>
    <mergeCell ref="L80:L89"/>
    <mergeCell ref="M53:M62"/>
    <mergeCell ref="L53:L62"/>
    <mergeCell ref="M67:M75"/>
    <mergeCell ref="L67:L75"/>
    <mergeCell ref="A145:M145"/>
    <mergeCell ref="G78:H78"/>
    <mergeCell ref="M10:M17"/>
    <mergeCell ref="L10:L17"/>
    <mergeCell ref="M22:M27"/>
    <mergeCell ref="L22:L27"/>
    <mergeCell ref="L32:L48"/>
    <mergeCell ref="M32:M48"/>
    <mergeCell ref="L20:L21"/>
    <mergeCell ref="M20:M21"/>
    <mergeCell ref="L30:L31"/>
    <mergeCell ref="M30:M31"/>
    <mergeCell ref="K20:K21"/>
    <mergeCell ref="E20:F20"/>
    <mergeCell ref="J65:J66"/>
    <mergeCell ref="A102:A103"/>
    <mergeCell ref="H132:H133"/>
    <mergeCell ref="G132:G133"/>
    <mergeCell ref="K51:K52"/>
    <mergeCell ref="K104:K110"/>
    <mergeCell ref="J92:J93"/>
    <mergeCell ref="E7:F7"/>
    <mergeCell ref="A47:A48"/>
    <mergeCell ref="B13:B17"/>
    <mergeCell ref="C20:C21"/>
    <mergeCell ref="A22:A27"/>
    <mergeCell ref="B20:B21"/>
    <mergeCell ref="D30:D31"/>
    <mergeCell ref="B22:B26"/>
    <mergeCell ref="A30:A31"/>
    <mergeCell ref="B41:B44"/>
    <mergeCell ref="G7:H7"/>
    <mergeCell ref="D168:D169"/>
    <mergeCell ref="E168:F168"/>
    <mergeCell ref="J139:J142"/>
    <mergeCell ref="A139:A144"/>
    <mergeCell ref="J137:J138"/>
    <mergeCell ref="C7:C8"/>
    <mergeCell ref="A50:M50"/>
    <mergeCell ref="C13:C14"/>
    <mergeCell ref="D20:D21"/>
    <mergeCell ref="C149:C150"/>
    <mergeCell ref="A162:A165"/>
    <mergeCell ref="B164:B165"/>
    <mergeCell ref="I160:I161"/>
    <mergeCell ref="B149:B151"/>
    <mergeCell ref="A160:A161"/>
    <mergeCell ref="G160:H160"/>
    <mergeCell ref="B153:B155"/>
    <mergeCell ref="E160:F160"/>
    <mergeCell ref="K162:K165"/>
    <mergeCell ref="K147:K148"/>
    <mergeCell ref="J160:J161"/>
    <mergeCell ref="J168:J169"/>
    <mergeCell ref="A158:M158"/>
    <mergeCell ref="A159:M159"/>
    <mergeCell ref="B156:B157"/>
    <mergeCell ref="J147:J148"/>
    <mergeCell ref="B160:B161"/>
    <mergeCell ref="G147:H147"/>
    <mergeCell ref="K188:K190"/>
    <mergeCell ref="J102:J103"/>
    <mergeCell ref="K102:K103"/>
    <mergeCell ref="J113:J114"/>
    <mergeCell ref="K113:K114"/>
    <mergeCell ref="J78:J79"/>
    <mergeCell ref="K168:K169"/>
    <mergeCell ref="J176:J177"/>
    <mergeCell ref="K149:K157"/>
    <mergeCell ref="K160:K161"/>
    <mergeCell ref="G20:H20"/>
    <mergeCell ref="E30:F30"/>
    <mergeCell ref="I20:I21"/>
    <mergeCell ref="E65:F65"/>
    <mergeCell ref="J20:J21"/>
    <mergeCell ref="A53:A55"/>
    <mergeCell ref="B30:B31"/>
    <mergeCell ref="G30:H30"/>
    <mergeCell ref="G65:H65"/>
    <mergeCell ref="A37:A40"/>
    <mergeCell ref="B38:B39"/>
    <mergeCell ref="B47:B48"/>
    <mergeCell ref="B80:B82"/>
    <mergeCell ref="D78:D79"/>
    <mergeCell ref="B78:B79"/>
    <mergeCell ref="K32:K48"/>
    <mergeCell ref="B35:B36"/>
    <mergeCell ref="C51:C52"/>
    <mergeCell ref="J51:J52"/>
    <mergeCell ref="D65:D66"/>
    <mergeCell ref="J30:J31"/>
    <mergeCell ref="C42:C43"/>
    <mergeCell ref="K80:K89"/>
    <mergeCell ref="K78:K79"/>
    <mergeCell ref="A65:A66"/>
    <mergeCell ref="E78:F78"/>
    <mergeCell ref="A78:A79"/>
    <mergeCell ref="K30:K31"/>
    <mergeCell ref="K65:K66"/>
    <mergeCell ref="I51:I52"/>
    <mergeCell ref="I65:I66"/>
    <mergeCell ref="D186:D187"/>
    <mergeCell ref="D176:D177"/>
    <mergeCell ref="I137:I138"/>
    <mergeCell ref="G176:H176"/>
    <mergeCell ref="I113:I114"/>
    <mergeCell ref="D132:D133"/>
    <mergeCell ref="D147:D148"/>
    <mergeCell ref="G168:H168"/>
    <mergeCell ref="I186:I187"/>
    <mergeCell ref="K186:K187"/>
    <mergeCell ref="I147:I148"/>
    <mergeCell ref="A147:A148"/>
    <mergeCell ref="E186:F186"/>
    <mergeCell ref="K178:K183"/>
    <mergeCell ref="K137:K138"/>
    <mergeCell ref="J186:J187"/>
    <mergeCell ref="C186:C187"/>
    <mergeCell ref="A186:A187"/>
    <mergeCell ref="B186:B187"/>
    <mergeCell ref="A188:A190"/>
    <mergeCell ref="B189:B190"/>
    <mergeCell ref="A146:M146"/>
    <mergeCell ref="K176:K177"/>
    <mergeCell ref="B176:B177"/>
    <mergeCell ref="C176:C177"/>
    <mergeCell ref="E176:F176"/>
    <mergeCell ref="I176:I177"/>
    <mergeCell ref="B178:B181"/>
    <mergeCell ref="D160:D161"/>
    <mergeCell ref="A168:A169"/>
    <mergeCell ref="B168:B169"/>
    <mergeCell ref="C168:C169"/>
    <mergeCell ref="A113:A114"/>
    <mergeCell ref="B113:B114"/>
    <mergeCell ref="B172:B173"/>
    <mergeCell ref="C113:C114"/>
    <mergeCell ref="A149:A155"/>
    <mergeCell ref="C147:C148"/>
    <mergeCell ref="B116:B117"/>
    <mergeCell ref="C65:C66"/>
    <mergeCell ref="D137:D138"/>
    <mergeCell ref="E137:F137"/>
    <mergeCell ref="C68:C72"/>
    <mergeCell ref="C78:C79"/>
    <mergeCell ref="D102:D103"/>
    <mergeCell ref="E132:E133"/>
    <mergeCell ref="C80:C82"/>
    <mergeCell ref="A91:M91"/>
    <mergeCell ref="M115:M133"/>
    <mergeCell ref="G92:H92"/>
    <mergeCell ref="G113:H113"/>
    <mergeCell ref="G137:H137"/>
    <mergeCell ref="E92:F92"/>
    <mergeCell ref="A135:M135"/>
    <mergeCell ref="C92:C93"/>
    <mergeCell ref="C137:C138"/>
    <mergeCell ref="L137:L138"/>
    <mergeCell ref="I92:I93"/>
    <mergeCell ref="L113:L114"/>
    <mergeCell ref="I30:I31"/>
    <mergeCell ref="G51:H51"/>
    <mergeCell ref="D92:D93"/>
    <mergeCell ref="E113:F113"/>
    <mergeCell ref="D113:D114"/>
    <mergeCell ref="I102:I103"/>
    <mergeCell ref="G102:H102"/>
    <mergeCell ref="I78:I79"/>
    <mergeCell ref="A63:M63"/>
    <mergeCell ref="A64:M64"/>
    <mergeCell ref="K1:M1"/>
    <mergeCell ref="K2:M2"/>
    <mergeCell ref="K3:M3"/>
    <mergeCell ref="A1:B3"/>
    <mergeCell ref="C1:J1"/>
    <mergeCell ref="A20:A21"/>
    <mergeCell ref="C3:J3"/>
    <mergeCell ref="J7:K7"/>
    <mergeCell ref="L7:L8"/>
    <mergeCell ref="M7:M8"/>
    <mergeCell ref="I198:M198"/>
    <mergeCell ref="F197:M197"/>
    <mergeCell ref="A18:M18"/>
    <mergeCell ref="A19:M19"/>
    <mergeCell ref="A28:M28"/>
    <mergeCell ref="A29:M29"/>
    <mergeCell ref="A49:M49"/>
    <mergeCell ref="B147:B148"/>
    <mergeCell ref="B65:B66"/>
    <mergeCell ref="C30:C31"/>
    <mergeCell ref="A192:K192"/>
    <mergeCell ref="A7:A8"/>
    <mergeCell ref="D7:D8"/>
    <mergeCell ref="I7:I8"/>
    <mergeCell ref="A56:A62"/>
    <mergeCell ref="A193:K193"/>
    <mergeCell ref="G186:H186"/>
    <mergeCell ref="K67:K74"/>
    <mergeCell ref="D51:D52"/>
    <mergeCell ref="E51:F51"/>
    <mergeCell ref="A9:A12"/>
    <mergeCell ref="A41:A46"/>
    <mergeCell ref="A67:A74"/>
    <mergeCell ref="K53:K62"/>
    <mergeCell ref="E102:F102"/>
    <mergeCell ref="C2:J2"/>
    <mergeCell ref="B7:B8"/>
    <mergeCell ref="A4:M4"/>
    <mergeCell ref="A6:M6"/>
    <mergeCell ref="A5:M5"/>
    <mergeCell ref="A32:A36"/>
    <mergeCell ref="B137:B138"/>
    <mergeCell ref="A92:A93"/>
    <mergeCell ref="A51:A52"/>
    <mergeCell ref="B51:B52"/>
    <mergeCell ref="B92:B93"/>
    <mergeCell ref="A137:A138"/>
    <mergeCell ref="B61:B62"/>
    <mergeCell ref="A77:M77"/>
    <mergeCell ref="A90:M90"/>
    <mergeCell ref="M168:M169"/>
    <mergeCell ref="A156:A157"/>
    <mergeCell ref="A101:M101"/>
    <mergeCell ref="A111:M111"/>
    <mergeCell ref="A112:M112"/>
    <mergeCell ref="J132:J133"/>
    <mergeCell ref="K139:K143"/>
    <mergeCell ref="E147:F147"/>
    <mergeCell ref="M137:M138"/>
    <mergeCell ref="I168:I169"/>
    <mergeCell ref="F132:F133"/>
    <mergeCell ref="B132:B133"/>
    <mergeCell ref="K132:K133"/>
    <mergeCell ref="A125:A131"/>
    <mergeCell ref="B122:B124"/>
    <mergeCell ref="M160:M161"/>
    <mergeCell ref="C160:C161"/>
    <mergeCell ref="M149:M157"/>
    <mergeCell ref="A94:A98"/>
    <mergeCell ref="B102:B103"/>
    <mergeCell ref="C102:C103"/>
    <mergeCell ref="C132:C133"/>
    <mergeCell ref="C122:C124"/>
    <mergeCell ref="K92:K93"/>
    <mergeCell ref="A100:M100"/>
    <mergeCell ref="C104:C108"/>
    <mergeCell ref="B104:B109"/>
    <mergeCell ref="I132:I133"/>
    <mergeCell ref="A13:A17"/>
    <mergeCell ref="A104:A110"/>
    <mergeCell ref="A87:A89"/>
    <mergeCell ref="A122:A124"/>
    <mergeCell ref="A115:A117"/>
    <mergeCell ref="B120:B121"/>
    <mergeCell ref="B53:B55"/>
    <mergeCell ref="A80:A82"/>
    <mergeCell ref="B67:B72"/>
    <mergeCell ref="A76:M76"/>
    <mergeCell ref="A175:M175"/>
    <mergeCell ref="A178:A181"/>
    <mergeCell ref="A83:A86"/>
    <mergeCell ref="A118:A121"/>
    <mergeCell ref="B182:B183"/>
    <mergeCell ref="A182:A183"/>
    <mergeCell ref="A136:M136"/>
    <mergeCell ref="A176:A177"/>
    <mergeCell ref="A170:A173"/>
    <mergeCell ref="B125:B129"/>
  </mergeCells>
  <printOptions/>
  <pageMargins left="0.2362204724409449" right="0.2362204724409449" top="0.35433070866141736" bottom="0.35433070866141736" header="0.31496062992125984" footer="0.31496062992125984"/>
  <pageSetup horizontalDpi="600" verticalDpi="600" orientation="landscape" paperSize="123" scale="65" r:id="rId2"/>
  <headerFooter>
    <oddFooter>&amp;R&amp;P</oddFooter>
  </headerFooter>
  <rowBreaks count="14" manualBreakCount="14">
    <brk id="17" max="255" man="1"/>
    <brk id="27" max="255" man="1"/>
    <brk id="48" max="255" man="1"/>
    <brk id="62" max="255" man="1"/>
    <brk id="75" max="255" man="1"/>
    <brk id="89" max="255" man="1"/>
    <brk id="99" max="255" man="1"/>
    <brk id="110" max="255" man="1"/>
    <brk id="134" max="255" man="1"/>
    <brk id="144" max="255" man="1"/>
    <brk id="157" max="255" man="1"/>
    <brk id="165" max="255" man="1"/>
    <brk id="173" max="255" man="1"/>
    <brk id="18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dalozano</dc:creator>
  <cp:keywords/>
  <dc:description/>
  <cp:lastModifiedBy>mariaines</cp:lastModifiedBy>
  <cp:lastPrinted>2022-01-29T02:09:31Z</cp:lastPrinted>
  <dcterms:created xsi:type="dcterms:W3CDTF">2012-09-05T14:57:30Z</dcterms:created>
  <dcterms:modified xsi:type="dcterms:W3CDTF">2022-01-29T14:33:15Z</dcterms:modified>
  <cp:category/>
  <cp:version/>
  <cp:contentType/>
  <cp:contentStatus/>
</cp:coreProperties>
</file>